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filterPrivacy="1" showInkAnnotation="0" defaultThemeVersion="124226"/>
  <xr:revisionPtr revIDLastSave="0" documentId="8_{70842697-7AEC-4B89-AFC0-11B7DDB00427}" xr6:coauthVersionLast="47" xr6:coauthVersionMax="47" xr10:uidLastSave="{00000000-0000-0000-0000-000000000000}"/>
  <bookViews>
    <workbookView xWindow="5760" yWindow="1080" windowWidth="22920" windowHeight="14040" tabRatio="653" activeTab="1" xr2:uid="{00000000-000D-0000-FFFF-FFFF00000000}"/>
  </bookViews>
  <sheets>
    <sheet name="目次" sheetId="12" r:id="rId1"/>
    <sheet name="経費支出管理表" sheetId="9" r:id="rId2"/>
    <sheet name="収益納付用" sheetId="21" state="hidden" r:id="rId3"/>
    <sheet name="別紙３支出内訳書" sheetId="22" r:id="rId4"/>
    <sheet name="ExpenseCategoryList" sheetId="23"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交付決定通知書とは" sheetId="18" r:id="rId11"/>
    <sheet name="参考　確定通知書とは" sheetId="19" r:id="rId12"/>
  </sheets>
  <definedNames>
    <definedName name="_xlnm.Print_Area" localSheetId="1">経費支出管理表!$A$1:$H$32</definedName>
    <definedName name="_xlnm.Print_Area" localSheetId="11">'参考　確定通知書とは'!$A$1:$K$48</definedName>
    <definedName name="_xlnm.Print_Area" localSheetId="3">別紙３支出内訳書!$A$1:$I$36</definedName>
    <definedName name="_xlnm.Print_Area" localSheetId="5">別紙4収益納付!$A$1:$G$37</definedName>
    <definedName name="_xlnm.Print_Area" localSheetId="6">別紙5賃金引上げ枠報告書!$A$2:$H$54</definedName>
    <definedName name="_xlnm.Print_Area" localSheetId="7">'様式第11-2取得財産管理明細表'!$A$1:$H$20</definedName>
    <definedName name="_xlnm.Print_Area" localSheetId="9">様式第14状況報告書!$A$2:$M$81</definedName>
    <definedName name="_xlnm.Print_Area" localSheetId="8">様式第9精算払請求書!$A$2:$G$41</definedName>
  </definedNames>
  <calcPr calcId="191029"/>
</workbook>
</file>

<file path=xl/calcChain.xml><?xml version="1.0" encoding="utf-8"?>
<calcChain xmlns="http://schemas.openxmlformats.org/spreadsheetml/2006/main">
  <c r="I29" i="14" l="1"/>
  <c r="I28" i="14"/>
  <c r="E28" i="14" s="1"/>
  <c r="I27" i="14"/>
  <c r="E27" i="14" s="1"/>
  <c r="E17" i="22"/>
  <c r="E16" i="22"/>
  <c r="E13" i="22"/>
  <c r="L60" i="17"/>
  <c r="L59" i="17"/>
  <c r="F5" i="13"/>
  <c r="F6" i="13"/>
  <c r="B20" i="13"/>
  <c r="C20" i="13"/>
  <c r="F20" i="13"/>
  <c r="G20" i="13"/>
  <c r="E29" i="14" l="1"/>
  <c r="H3" i="23"/>
  <c r="E3" i="23" l="1"/>
  <c r="K1" i="22"/>
  <c r="E10" i="22" l="1"/>
  <c r="E20" i="22" s="1"/>
  <c r="E27" i="22"/>
  <c r="E18" i="22"/>
  <c r="E53" i="23"/>
  <c r="E15" i="22"/>
  <c r="E14" i="22"/>
  <c r="E12" i="22"/>
  <c r="E11" i="22"/>
  <c r="E9" i="22"/>
  <c r="E8" i="22"/>
  <c r="G4" i="22"/>
  <c r="G3" i="22"/>
  <c r="G20" i="23"/>
  <c r="G11" i="23"/>
  <c r="E29" i="22"/>
  <c r="E19" i="22" l="1"/>
  <c r="H37" i="23" s="1"/>
  <c r="E21" i="22"/>
  <c r="H41" i="23" s="1"/>
  <c r="H20" i="23"/>
  <c r="H21" i="23"/>
  <c r="H39" i="23"/>
  <c r="H40" i="23" s="1"/>
  <c r="G3" i="23"/>
  <c r="F16" i="23" s="1"/>
  <c r="H8" i="23"/>
  <c r="H11" i="23"/>
  <c r="G15" i="23"/>
  <c r="H15" i="23"/>
  <c r="E39" i="23"/>
  <c r="M1" i="22" s="1"/>
  <c r="E11" i="14"/>
  <c r="F3" i="23" l="1"/>
  <c r="F12" i="23" s="1"/>
  <c r="H17" i="23" s="1"/>
  <c r="H22" i="23"/>
  <c r="E51" i="23"/>
  <c r="I42" i="23"/>
  <c r="I40" i="23"/>
  <c r="H10" i="23"/>
  <c r="H9" i="23"/>
  <c r="E40" i="23"/>
  <c r="N33" i="22" s="1"/>
  <c r="E49" i="23"/>
  <c r="G16" i="23"/>
  <c r="G17" i="23"/>
  <c r="E14" i="15"/>
  <c r="K34" i="22" l="1"/>
  <c r="H16" i="23"/>
  <c r="H18" i="23" s="1"/>
  <c r="G12" i="23"/>
  <c r="H12" i="23" s="1"/>
  <c r="I16" i="23" s="1"/>
  <c r="E25" i="22" s="1"/>
  <c r="D31" i="23" s="1"/>
  <c r="G18" i="23"/>
  <c r="A1" i="21"/>
  <c r="E3" i="14"/>
  <c r="E4" i="16"/>
  <c r="I12" i="23" l="1"/>
  <c r="I20" i="23" s="1"/>
  <c r="G29" i="23" s="1"/>
  <c r="H13" i="23"/>
  <c r="H14" i="23" s="1"/>
  <c r="G14" i="23"/>
  <c r="I14" i="23" s="1"/>
  <c r="L75" i="17"/>
  <c r="L68" i="17"/>
  <c r="H12" i="17"/>
  <c r="G6" i="15"/>
  <c r="A24" i="17"/>
  <c r="K4" i="17"/>
  <c r="D11" i="16"/>
  <c r="H11" i="17" s="1"/>
  <c r="G7" i="15"/>
  <c r="I17" i="23" l="1"/>
  <c r="I18" i="23"/>
  <c r="I22" i="23" s="1"/>
  <c r="J22" i="23" s="1"/>
  <c r="E47" i="23" s="1"/>
  <c r="J26" i="22" s="1"/>
  <c r="L20" i="23"/>
  <c r="L12" i="23"/>
  <c r="N12" i="23"/>
  <c r="N16" i="23" s="1"/>
  <c r="G33" i="23" s="1"/>
  <c r="H42" i="23" s="1"/>
  <c r="L16" i="23"/>
  <c r="P16" i="23"/>
  <c r="I29" i="23" s="1"/>
  <c r="I33" i="23" s="1"/>
  <c r="I31" i="23"/>
  <c r="N20" i="23"/>
  <c r="G31" i="23"/>
  <c r="B1" i="21"/>
  <c r="J20" i="23" l="1"/>
  <c r="E24" i="22" s="1"/>
  <c r="E26" i="22" s="1"/>
  <c r="E28" i="22" s="1"/>
  <c r="L33" i="22" s="1"/>
  <c r="M16" i="23"/>
  <c r="P12" i="23"/>
  <c r="P20" i="23" s="1"/>
  <c r="E31" i="23"/>
  <c r="E31" i="22"/>
  <c r="H10" i="17"/>
  <c r="H9" i="17"/>
  <c r="E34" i="23" l="1"/>
  <c r="D29" i="23"/>
  <c r="E29" i="23"/>
  <c r="H38" i="23"/>
  <c r="J40" i="23" s="1"/>
  <c r="E30" i="22"/>
  <c r="E33" i="23" s="1"/>
  <c r="E37" i="23"/>
  <c r="E38" i="23" s="1"/>
  <c r="J42" i="23"/>
  <c r="I38" i="23"/>
  <c r="J38" i="23" s="1"/>
  <c r="C32" i="9"/>
  <c r="D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DB552BCD-11DD-4634-983B-6072516806BD}">
      <text>
        <r>
          <rPr>
            <b/>
            <sz val="9"/>
            <color indexed="81"/>
            <rFont val="MS P ゴシック"/>
            <family val="3"/>
            <charset val="128"/>
          </rPr>
          <t xml:space="preserve">交付決定通知書の日付を入力してください。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E21" authorId="0" shapeId="0" xr:uid="{5A3D8F1A-FEDB-4018-A7B9-31BE82FF09D6}">
      <text>
        <r>
          <rPr>
            <b/>
            <sz val="9"/>
            <color indexed="81"/>
            <rFont val="MS P ゴシック"/>
            <family val="3"/>
            <charset val="128"/>
          </rPr>
          <t>プルダウンメニューより選択してください。</t>
        </r>
        <r>
          <rPr>
            <sz val="9"/>
            <color indexed="81"/>
            <rFont val="MS P ゴシック"/>
            <family val="3"/>
            <charset val="128"/>
          </rPr>
          <t xml:space="preserve">
</t>
        </r>
      </text>
    </comment>
    <comment ref="G24" authorId="0" shapeId="0" xr:uid="{79DFB27B-B829-4A37-AF01-3A189B126AFA}">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C34"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66" authorId="0" shapeId="0" xr:uid="{00000000-0006-0000-0900-00000C000000}">
      <text>
        <r>
          <rPr>
            <b/>
            <sz val="14"/>
            <color indexed="81"/>
            <rFont val="MS P ゴシック"/>
            <family val="3"/>
            <charset val="128"/>
          </rPr>
          <t>単位は円で記載してください。</t>
        </r>
      </text>
    </comment>
    <comment ref="A73"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<sst xmlns="http://schemas.openxmlformats.org/spreadsheetml/2006/main" count="391" uniqueCount="333">
  <si>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</si>
  <si>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</si>
  <si>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</si>
  <si>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</si>
  <si>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</si>
  <si>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</si>
  <si>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</si>
  <si>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</si>
  <si>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</si>
  <si>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</si>
  <si>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</si>
  <si>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</si>
  <si>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</si>
  <si>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</si>
  <si>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</si>
  <si>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</si>
  <si>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</si>
  <si>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</si>
  <si>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</si>
  <si>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</si>
  <si>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</si>
  <si>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</si>
  <si>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</si>
  <si>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</si>
  <si>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</si>
  <si>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</si>
  <si>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</si>
  <si>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</si>
  <si>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</si>
  <si>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</si>
  <si>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</si>
  <si>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</si>
  <si>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</si>
  <si>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</si>
  <si>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７．資料購入費</t>
    <phoneticPr fontId="13"/>
  </si>
  <si>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</si>
  <si>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</si>
  <si>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</si>
  <si>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</si>
  <si>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</si>
  <si>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</si>
  <si>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</si>
  <si>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</si>
  <si>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</si>
  <si>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</si>
  <si>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</si>
  <si>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</si>
  <si>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</si>
  <si>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</si>
  <si>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経費内比率</t>
    <rPh sb="0" eb="2">
      <t>ケイヒ</t>
    </rPh>
    <rPh sb="2" eb="3">
      <t>ナイ</t>
    </rPh>
    <rPh sb="3" eb="5">
      <t>ヒリツ</t>
    </rPh>
    <phoneticPr fontId="24"/>
  </si>
  <si>
    <t>～</t>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</si>
  <si>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</si>
  <si>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</si>
  <si>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</si>
  <si>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</si>
  <si>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</si>
  <si>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</si>
  <si>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</si>
  <si>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</si>
  <si>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</si>
  <si>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</si>
  <si>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</si>
  <si>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</si>
  <si>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</si>
  <si>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</si>
  <si>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</si>
  <si>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</si>
  <si>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</si>
  <si>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</si>
  <si>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</si>
  <si>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</si>
  <si>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</si>
  <si>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</si>
  <si>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</si>
  <si>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</si>
  <si>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</si>
  <si>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</si>
  <si>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</si>
  <si>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</si>
  <si>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</si>
  <si>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</si>
  <si>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</si>
  <si>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</si>
  <si>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</si>
  <si>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</si>
  <si>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</si>
  <si>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</si>
  <si>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</si>
  <si>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</si>
  <si>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</si>
  <si>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</si>
  <si>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</si>
  <si>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</si>
  <si>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</si>
  <si>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</si>
  <si>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</si>
  <si>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</si>
  <si>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</si>
  <si>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</si>
  <si>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</si>
  <si>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</si>
  <si>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</si>
  <si>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</si>
  <si>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</si>
  <si>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</si>
  <si>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</si>
  <si>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</si>
  <si>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</si>
  <si>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</si>
  <si>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</si>
  <si>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</si>
  <si>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</si>
  <si>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</si>
  <si>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</si>
  <si>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</si>
  <si>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</si>
  <si>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</si>
  <si>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</si>
  <si>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</si>
  <si>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</si>
  <si>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</si>
  <si>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</si>
  <si>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</si>
  <si>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</si>
  <si>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</si>
  <si>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</si>
  <si>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</si>
  <si>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</si>
  <si>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</si>
  <si>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</si>
  <si>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</si>
  <si>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</si>
  <si>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</si>
  <si>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</si>
  <si>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</si>
  <si>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</si>
  <si>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</si>
  <si>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</si>
  <si>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</si>
  <si>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</si>
  <si>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</si>
  <si>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</si>
  <si>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</si>
  <si>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</si>
  <si>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</si>
  <si>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</si>
  <si>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</si>
  <si>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</si>
  <si>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</si>
  <si>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</si>
  <si>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</si>
  <si>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</si>
  <si>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</si>
  <si>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</si>
  <si>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</si>
  <si>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</si>
  <si>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</si>
  <si>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</si>
  <si>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</si>
  <si>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</si>
  <si>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</si>
  <si>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</si>
  <si>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</si>
  <si>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</si>
  <si>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</si>
  <si>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</si>
  <si>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</si>
  <si>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</si>
  <si>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</si>
  <si>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</si>
  <si>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</si>
  <si>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</si>
  <si>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</si>
  <si>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</si>
  <si>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適用する地域別最低賃金の都道府県</t>
  </si>
  <si>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</si>
  <si>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</si>
  <si>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</si>
  <si>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</si>
  <si>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</si>
  <si>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</si>
  <si>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</si>
  <si>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</si>
  <si>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</si>
  <si>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</si>
  <si>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</si>
  <si>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</si>
  <si>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</si>
  <si>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</si>
  <si>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</si>
  <si>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</si>
  <si>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</si>
  <si>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</si>
  <si>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</si>
  <si>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</si>
  <si>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</si>
  <si>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</si>
  <si>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</si>
  <si>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</si>
  <si>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</si>
  <si>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</si>
  <si>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</si>
  <si>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　　　２．数量は、同一規格であれば一括して記載して差し支えない。ただし、単価が</t>
  </si>
  <si>
    <t>　　　　　異なる場合には区分して記載のこと。</t>
    <phoneticPr fontId="1"/>
  </si>
  <si>
    <t>　　　３．取得年月日は、検査を行う場合は検収年月日を記載のこと。</t>
  </si>
  <si>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</si>
  <si>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</si>
  <si>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</si>
  <si>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</si>
  <si>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小規模事業者持続化補助金に係る補助金精算払請求書</t>
  </si>
  <si>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</si>
  <si>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</si>
  <si>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</si>
  <si>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</si>
  <si>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</si>
  <si>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</si>
  <si>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</si>
  <si>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</si>
  <si>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</si>
  <si>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</si>
  <si>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</si>
  <si>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</si>
  <si>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</si>
  <si>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</si>
  <si>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</si>
  <si>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</si>
  <si>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</si>
  <si>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</si>
  <si>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</si>
  <si>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</si>
  <si>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</si>
  <si>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</si>
  <si>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</si>
  <si>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</si>
  <si>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</si>
  <si>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</si>
  <si>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</si>
  <si>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</si>
  <si>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t>（単位：千円）</t>
  </si>
  <si>
    <t>項目</t>
  </si>
  <si>
    <t>①申請前</t>
  </si>
  <si>
    <t>②補助事業終了後</t>
  </si>
  <si>
    <t>売上高</t>
  </si>
  <si>
    <t>売上総利益</t>
  </si>
  <si>
    <t xml:space="preserve">      ※「②補助事業終了後」には、上記２．の【事業効果等状況報告期間（１年間）】の金額をご記入ください。</t>
    <phoneticPr fontId="1"/>
  </si>
  <si>
    <t>実績報告書提出時の
直近 1 か月時点</t>
    <phoneticPr fontId="1"/>
  </si>
  <si>
    <t>事業効果等状況報告
期間の最終月時点</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</si>
  <si>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</si>
  <si>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</si>
  <si>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</si>
  <si>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</si>
  <si>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</si>
  <si>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</si>
  <si>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</si>
  <si>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</si>
  <si>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</si>
  <si>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</si>
  <si>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</si>
  <si>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</si>
  <si>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</si>
  <si>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</si>
  <si>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</si>
  <si>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</si>
  <si>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</si>
  <si>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</si>
  <si>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</si>
  <si>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</si>
  <si>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</si>
  <si>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</si>
  <si>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</si>
  <si>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</si>
  <si>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</si>
  <si>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</si>
  <si>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</si>
  <si>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</si>
  <si>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</si>
  <si>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</si>
  <si>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</si>
  <si>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</si>
  <si>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r>
      <t>　　　</t>
    </r>
    <r>
      <rPr>
        <u/>
        <sz val="12"/>
        <color indexed="8"/>
        <rFont val="ＭＳ 明朝"/>
        <family val="1"/>
        <charset val="128"/>
      </rPr>
      <t>＊以下の７項目（カタカナの名義含む）が記載された当該口座の預金通帳のペー</t>
    </r>
    <phoneticPr fontId="13"/>
  </si>
  <si>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</si>
  <si>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</si>
  <si>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</si>
  <si>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</si>
  <si>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</si>
  <si>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</si>
  <si>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</si>
  <si>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</si>
  <si>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</si>
  <si>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</si>
  <si>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</si>
  <si>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</si>
  <si>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</si>
  <si>
    <t>　20●年 月 日付けをもって交付決定の通知があった上記の補助事業に関し、補助事業の実施期間内における事業化等の状況について、小規模事業者持続化補助金＜一般型＞交付規程第２７条の規定に基づき、下記のとおり報告します。</t>
    <phoneticPr fontId="1"/>
  </si>
  <si>
    <t>（注）１．対象となる取得財産等は、取得価格または効用の増加価格が小規模事業者持続化</t>
    <phoneticPr fontId="1"/>
  </si>
  <si>
    <t>　　　　　補助金＜一般型＞交付規程第２５条第１項に定める処分制限額以上の財産とする。</t>
    <phoneticPr fontId="1"/>
  </si>
  <si>
    <t xml:space="preserve"> 小規模事業者持続化補助金＜一般型＞交付規程第２０条第２項の規定に基づき、補助金を</t>
    <phoneticPr fontId="1"/>
  </si>
  <si>
    <t>下記のとおり請求します。</t>
    <phoneticPr fontId="1"/>
  </si>
  <si>
    <t xml:space="preserve"> 　小規模事業者持続化補助金＜一般型＞交付規程第２９条の規定に基づき、下記のとおり報告します。</t>
    <phoneticPr fontId="1"/>
  </si>
  <si>
    <t>　</t>
    <phoneticPr fontId="1"/>
  </si>
  <si>
    <t>（１）補助事業者名（補助事業実施時の名称。）</t>
    <phoneticPr fontId="13"/>
  </si>
  <si>
    <r>
      <rPr>
        <sz val="12"/>
        <color indexed="8"/>
        <rFont val="ＭＳ 明朝"/>
        <family val="1"/>
        <charset val="128"/>
      </rPr>
      <t xml:space="preserve">　 </t>
    </r>
    <r>
      <rPr>
        <u/>
        <sz val="12"/>
        <color indexed="8"/>
        <rFont val="ＭＳ 明朝"/>
        <family val="1"/>
        <charset val="128"/>
      </rPr>
      <t>ａ．売上高、売上総利益【すべての補助事業者が対象】</t>
    </r>
    <phoneticPr fontId="1"/>
  </si>
  <si>
    <t>　　  ※「①申請前」には、本補助金への応募時の「公募要領・様式２（経営計画書）」に記載した「直近１期（１年間）」</t>
    <phoneticPr fontId="1"/>
  </si>
  <si>
    <t>　      の金額をご記入ください。</t>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</si>
  <si>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8" eb="60">
      <t>ジッセキ</t>
    </rPh>
    <rPh sb="60" eb="63">
      <t>ホウコクショ</t>
    </rPh>
    <rPh sb="64" eb="66">
      <t>ナイヨウ</t>
    </rPh>
    <rPh sb="66" eb="68">
      <t>シダイ</t>
    </rPh>
    <rPh sb="71" eb="73">
      <t>ホウコク</t>
    </rPh>
    <rPh sb="75" eb="77">
      <t>キンガク</t>
    </rPh>
    <rPh sb="79" eb="81">
      <t>ゲンガク</t>
    </rPh>
    <rPh sb="84" eb="86">
      <t>バアイ</t>
    </rPh>
    <rPh sb="94" eb="96">
      <t>カクテイ</t>
    </rPh>
    <rPh sb="96" eb="98">
      <t>ツウチ</t>
    </rPh>
    <rPh sb="98" eb="99">
      <t>ショ</t>
    </rPh>
    <rPh sb="100" eb="102">
      <t>ハッコウ</t>
    </rPh>
    <rPh sb="108" eb="110">
      <t>バアイ</t>
    </rPh>
    <rPh sb="112" eb="115">
      <t>セイキュウショ</t>
    </rPh>
    <rPh sb="116" eb="118">
      <t>コウフ</t>
    </rPh>
    <rPh sb="118" eb="120">
      <t>キテイ</t>
    </rPh>
    <rPh sb="120" eb="122">
      <t>ヨウシキ</t>
    </rPh>
    <rPh sb="122" eb="123">
      <t>ダイ</t>
    </rPh>
    <rPh sb="126" eb="128">
      <t>テイシュツ</t>
    </rPh>
    <rPh sb="133" eb="136">
      <t>ホジョキン</t>
    </rPh>
    <rPh sb="138" eb="140">
      <t>シハラ</t>
    </rPh>
    <phoneticPr fontId="1"/>
  </si>
  <si>
    <r>
      <t>　申請された事業内容が補助の要件等を満たしており、補助金を交付すべきものと認められるものについて、交付決定通知書により採択事業者に通知します。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76" eb="77">
      <t>ジョウ</t>
    </rPh>
    <rPh sb="78" eb="80">
      <t>サイタク</t>
    </rPh>
    <rPh sb="85" eb="87">
      <t>ナマエ</t>
    </rPh>
    <rPh sb="88" eb="89">
      <t>ノ</t>
    </rPh>
    <rPh sb="93" eb="95">
      <t>サイタク</t>
    </rPh>
    <rPh sb="103" eb="105">
      <t>コウフ</t>
    </rPh>
    <rPh sb="105" eb="107">
      <t>ケッテイ</t>
    </rPh>
    <rPh sb="107" eb="109">
      <t>ツウチ</t>
    </rPh>
    <rPh sb="109" eb="110">
      <t>ショ</t>
    </rPh>
    <rPh sb="111" eb="113">
      <t>テモト</t>
    </rPh>
    <rPh sb="114" eb="115">
      <t>トド</t>
    </rPh>
    <rPh sb="125" eb="127">
      <t>バアイ</t>
    </rPh>
    <rPh sb="132" eb="134">
      <t>レンラク</t>
    </rPh>
    <rPh sb="134" eb="137">
      <t>タントウシャ</t>
    </rPh>
    <rPh sb="146" eb="148">
      <t>キサイ</t>
    </rPh>
    <rPh sb="149" eb="151">
      <t>ジュウショ</t>
    </rPh>
    <rPh sb="151" eb="152">
      <t>トウ</t>
    </rPh>
    <rPh sb="153" eb="156">
      <t>レンラクサキ</t>
    </rPh>
    <rPh sb="157" eb="159">
      <t>マチガ</t>
    </rPh>
    <rPh sb="172" eb="174">
      <t>シュウセイ</t>
    </rPh>
    <rPh sb="174" eb="176">
      <t>カショ</t>
    </rPh>
    <rPh sb="184" eb="185">
      <t>カンガ</t>
    </rPh>
    <rPh sb="193" eb="195">
      <t>チホウ</t>
    </rPh>
    <rPh sb="195" eb="198">
      <t>ジムキョク</t>
    </rPh>
    <rPh sb="203" eb="206">
      <t>ショウコウカイ</t>
    </rPh>
    <rPh sb="210" eb="212">
      <t>レンラク</t>
    </rPh>
    <rPh sb="214" eb="215">
      <t>カナラ</t>
    </rPh>
    <rPh sb="216" eb="217">
      <t>オウ</t>
    </rPh>
    <phoneticPr fontId="1"/>
  </si>
  <si>
    <t>【注意】</t>
    <rPh sb="1" eb="3">
      <t>チュウイ</t>
    </rPh>
    <phoneticPr fontId="13"/>
  </si>
  <si>
    <t>＊「課税事業者」・「免税事業者」・「簡易課税事業者」・「２割特例」の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40" eb="42">
      <t>ガイトウ</t>
    </rPh>
    <rPh sb="45" eb="47">
      <t>キニュウ</t>
    </rPh>
    <phoneticPr fontId="1"/>
  </si>
  <si>
    <t>申請類型を選択してください</t>
    <phoneticPr fontId="13"/>
  </si>
  <si>
    <r>
      <t>　　（</t>
    </r>
    <r>
      <rPr>
        <b/>
        <sz val="11"/>
        <color rgb="FFFF0000"/>
        <rFont val="ＭＳ 明朝"/>
        <family val="1"/>
        <charset val="128"/>
      </rPr>
      <t>最大50万円</t>
    </r>
    <r>
      <rPr>
        <sz val="11"/>
        <color theme="1"/>
        <rFont val="ＭＳ 明朝"/>
        <family val="1"/>
        <charset val="128"/>
      </rPr>
      <t>）</t>
    </r>
    <phoneticPr fontId="13"/>
  </si>
  <si>
    <r>
      <t>増減額
[</t>
    </r>
    <r>
      <rPr>
        <sz val="12"/>
        <color indexed="8"/>
        <rFont val="ＭＳ 明朝"/>
        <family val="1"/>
        <charset val="128"/>
      </rPr>
      <t>②</t>
    </r>
    <r>
      <rPr>
        <sz val="12"/>
        <color rgb="FF000000"/>
        <rFont val="ＭＳ 明朝"/>
        <family val="1"/>
        <charset val="128"/>
      </rPr>
      <t>-</t>
    </r>
    <r>
      <rPr>
        <sz val="12"/>
        <color indexed="8"/>
        <rFont val="ＭＳ 明朝"/>
        <family val="1"/>
        <charset val="128"/>
      </rPr>
      <t>①</t>
    </r>
    <r>
      <rPr>
        <sz val="12"/>
        <color rgb="FF000000"/>
        <rFont val="ＭＳ 明朝"/>
        <family val="1"/>
        <charset val="128"/>
      </rPr>
      <t>]</t>
    </r>
    <rPh sb="2" eb="3">
      <t>ガク</t>
    </rPh>
    <phoneticPr fontId="1"/>
  </si>
  <si>
    <t>６．新商品開発費</t>
    <rPh sb="2" eb="5">
      <t>シンショウヒン</t>
    </rPh>
    <phoneticPr fontId="13"/>
  </si>
  <si>
    <t>「地域別最低賃金」
からの上乗せ額
［④－②］</t>
    <phoneticPr fontId="1"/>
  </si>
  <si>
    <t>８．借料</t>
    <phoneticPr fontId="13"/>
  </si>
  <si>
    <t>９．設備処分費（②）</t>
    <phoneticPr fontId="13"/>
  </si>
  <si>
    <t>10．委託・外注費</t>
    <rPh sb="3" eb="5">
      <t>イタク</t>
    </rPh>
    <rPh sb="6" eb="9">
      <t>ガイチュウヒ</t>
    </rPh>
    <phoneticPr fontId="1"/>
  </si>
  <si>
    <t>＊交付決定通知の左上に記したAから始まる13ケタの番号を記入してください</t>
    <rPh sb="1" eb="3">
      <t>コウフ</t>
    </rPh>
    <phoneticPr fontId="1"/>
  </si>
  <si>
    <r>
      <t>本データは、</t>
    </r>
    <r>
      <rPr>
        <b/>
        <sz val="11"/>
        <color theme="1"/>
        <rFont val="ＭＳ Ｐゴシック"/>
        <family val="3"/>
        <charset val="128"/>
        <scheme val="minor"/>
      </rPr>
      <t>第15回受付締切分以降</t>
    </r>
    <r>
      <rPr>
        <sz val="11"/>
        <color theme="1"/>
        <rFont val="ＭＳ Ｐゴシック"/>
        <family val="3"/>
        <charset val="128"/>
        <scheme val="minor"/>
      </rPr>
      <t>の事業者様が使用するデータです。</t>
    </r>
    <rPh sb="0" eb="1">
      <t>ホン</t>
    </rPh>
    <rPh sb="6" eb="7">
      <t>ダイ</t>
    </rPh>
    <rPh sb="9" eb="10">
      <t>カイ</t>
    </rPh>
    <rPh sb="10" eb="15">
      <t>ウケツケシメキリブン</t>
    </rPh>
    <rPh sb="15" eb="17">
      <t>イコウ</t>
    </rPh>
    <rPh sb="18" eb="21">
      <t>ジギョウシャ</t>
    </rPh>
    <rPh sb="21" eb="22">
      <t>サマ</t>
    </rPh>
    <rPh sb="23" eb="25">
      <t>シヨウ</t>
    </rPh>
    <phoneticPr fontId="13"/>
  </si>
  <si>
    <t>　※第15回受付締切分は、申請締切が2024年3月14日です。</t>
    <rPh sb="2" eb="3">
      <t>ダイ</t>
    </rPh>
    <rPh sb="5" eb="6">
      <t>カイ</t>
    </rPh>
    <rPh sb="6" eb="8">
      <t>ウケツケ</t>
    </rPh>
    <rPh sb="8" eb="10">
      <t>シメキリ</t>
    </rPh>
    <rPh sb="10" eb="11">
      <t>ブン</t>
    </rPh>
    <rPh sb="13" eb="15">
      <t>シンセイ</t>
    </rPh>
    <rPh sb="15" eb="17">
      <t>シメキリ</t>
    </rPh>
    <rPh sb="22" eb="23">
      <t>ネン</t>
    </rPh>
    <rPh sb="24" eb="25">
      <t>ガツ</t>
    </rPh>
    <phoneticPr fontId="13"/>
  </si>
  <si>
    <t>第14回受付締切分以前の方は、全国商工会連合会　持続化補助金特設ページ</t>
    <rPh sb="0" eb="1">
      <t>ダイ</t>
    </rPh>
    <rPh sb="3" eb="4">
      <t>カイ</t>
    </rPh>
    <rPh sb="4" eb="9">
      <t>ウケツケシメキリブン</t>
    </rPh>
    <rPh sb="9" eb="11">
      <t>イゼン</t>
    </rPh>
    <rPh sb="12" eb="13">
      <t>カタ</t>
    </rPh>
    <rPh sb="15" eb="23">
      <t>ゼンコクショウコウカイレンゴウカイ</t>
    </rPh>
    <rPh sb="24" eb="32">
      <t>ジゾクカホジョキントクセツ</t>
    </rPh>
    <phoneticPr fontId="13"/>
  </si>
  <si>
    <r>
      <rPr>
        <b/>
        <sz val="11"/>
        <color rgb="FFFF0000"/>
        <rFont val="ＭＳ Ｐゴシック"/>
        <family val="3"/>
        <charset val="128"/>
        <scheme val="minor"/>
      </rPr>
      <t>「採択者向け情報」</t>
    </r>
    <r>
      <rPr>
        <sz val="11"/>
        <color theme="1"/>
        <rFont val="ＭＳ Ｐゴシック"/>
        <family val="3"/>
        <charset val="128"/>
        <scheme val="minor"/>
      </rPr>
      <t>の</t>
    </r>
    <r>
      <rPr>
        <b/>
        <sz val="11"/>
        <color rgb="FFFF0000"/>
        <rFont val="ＭＳ Ｐゴシック"/>
        <family val="3"/>
        <charset val="128"/>
        <scheme val="minor"/>
      </rPr>
      <t>「第8回～第11回採択者向け」「第12回～第13回採択者向け」「第14回採択者向け」</t>
    </r>
    <r>
      <rPr>
        <sz val="11"/>
        <color theme="1"/>
        <rFont val="ＭＳ Ｐゴシック"/>
        <family val="3"/>
        <charset val="128"/>
        <scheme val="minor"/>
      </rPr>
      <t>情報をご確認ください。</t>
    </r>
    <rPh sb="26" eb="27">
      <t>ダイ</t>
    </rPh>
    <rPh sb="29" eb="30">
      <t>カイ</t>
    </rPh>
    <rPh sb="31" eb="32">
      <t>ダイ</t>
    </rPh>
    <rPh sb="34" eb="35">
      <t>カイ</t>
    </rPh>
    <rPh sb="35" eb="38">
      <t>サイタクシャ</t>
    </rPh>
    <rPh sb="38" eb="39">
      <t>ム</t>
    </rPh>
    <phoneticPr fontId="13"/>
  </si>
  <si>
    <t>補助対象経費合計（上記１．～１０．）（⑤）</t>
    <rPh sb="0" eb="2">
      <t>ホジョ</t>
    </rPh>
    <rPh sb="2" eb="4">
      <t>タイショウ</t>
    </rPh>
    <rPh sb="4" eb="6">
      <t>ケイヒ</t>
    </rPh>
    <rPh sb="6" eb="8">
      <t>ゴウケイ</t>
    </rPh>
    <rPh sb="9" eb="11">
      <t>ジョウキ</t>
    </rPh>
    <phoneticPr fontId="1"/>
  </si>
  <si>
    <t>（３）「補助事業対象経費（Ｂ）」とは、別紙３の支出内訳書に記載の「補助対象経費合計（上記1．～10.）」</t>
    <phoneticPr fontId="1"/>
  </si>
  <si>
    <t xml:space="preserve">   ｂ．事業場内最低賃金【応募時に賃金引上げ枠・賃上げ加点で申請し、補助金の支払いを受けた補助
　　 事業者が対象】</t>
    <rPh sb="25" eb="27">
      <t>チンア</t>
    </rPh>
    <rPh sb="28" eb="30">
      <t>カテン</t>
    </rPh>
    <phoneticPr fontId="1"/>
  </si>
  <si>
    <t>小規模事業者持続化補助金＜一般型＞の賃金引上げ枠・賃上げ加点の実績報告に伴い、以下のとおり報告します。また、本報告書に虚偽の記載がないことを誓約します。</t>
    <phoneticPr fontId="1"/>
  </si>
  <si>
    <r>
      <t>該当する申請を選択</t>
    </r>
    <r>
      <rPr>
        <sz val="11"/>
        <color theme="1"/>
        <rFont val="ＭＳ 明朝"/>
        <family val="1"/>
        <charset val="128"/>
      </rPr>
      <t>（〇を付けてください）</t>
    </r>
  </si>
  <si>
    <r>
      <t>① （Ｃ）―（Ａ）が50円以上か※</t>
    </r>
    <r>
      <rPr>
        <sz val="9"/>
        <rFont val="ＭＳ 明朝"/>
        <family val="1"/>
        <charset val="128"/>
      </rPr>
      <t>2</t>
    </r>
    <r>
      <rPr>
        <sz val="11"/>
        <rFont val="ＭＳ 明朝"/>
        <family val="1"/>
        <charset val="128"/>
      </rPr>
      <t xml:space="preserve">
（賃上げ加点の場合は(C)―(A)が30円以上か※</t>
    </r>
    <r>
      <rPr>
        <sz val="8"/>
        <rFont val="ＭＳ 明朝"/>
        <family val="1"/>
        <charset val="128"/>
      </rPr>
      <t>3</t>
    </r>
    <r>
      <rPr>
        <sz val="11"/>
        <rFont val="ＭＳ 明朝"/>
        <family val="1"/>
        <charset val="128"/>
      </rPr>
      <t>）</t>
    </r>
    <phoneticPr fontId="1"/>
  </si>
  <si>
    <t>② （Ｂ）―（Ａ）が50円以上であったか
（賃上げ加点の場合は(B)―(A)が30円以上か）</t>
    <phoneticPr fontId="1"/>
  </si>
  <si>
    <r>
      <t>③【②がはいの場合】（Ｃ）－（Ｂ）が50円以上か※</t>
    </r>
    <r>
      <rPr>
        <sz val="8"/>
        <rFont val="ＭＳ 明朝"/>
        <family val="1"/>
        <charset val="128"/>
      </rPr>
      <t>2</t>
    </r>
    <r>
      <rPr>
        <sz val="11"/>
        <rFont val="ＭＳ 明朝"/>
        <family val="1"/>
        <charset val="128"/>
      </rPr>
      <t xml:space="preserve"> 
（賃上げ加点の場合は(C)―(B)が30円以上か※</t>
    </r>
    <r>
      <rPr>
        <sz val="8"/>
        <rFont val="ＭＳ 明朝"/>
        <family val="1"/>
        <charset val="128"/>
      </rPr>
      <t>3</t>
    </r>
    <r>
      <rPr>
        <sz val="11"/>
        <rFont val="ＭＳ 明朝"/>
        <family val="1"/>
        <charset val="128"/>
      </rPr>
      <t>）</t>
    </r>
    <phoneticPr fontId="13"/>
  </si>
  <si>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</si>
  <si>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r>
      <t>※</t>
    </r>
    <r>
      <rPr>
        <sz val="9"/>
        <color theme="1"/>
        <rFont val="ＭＳ 明朝"/>
        <family val="1"/>
        <charset val="128"/>
      </rPr>
      <t>3</t>
    </r>
    <r>
      <rPr>
        <sz val="12"/>
        <color theme="1"/>
        <rFont val="ＭＳ 明朝"/>
        <family val="1"/>
        <charset val="128"/>
      </rPr>
      <t xml:space="preserve">  ①③のいずれかが「いいえ」に該当する場合には補助金交付を行わない可能性があります。</t>
    </r>
    <phoneticPr fontId="13"/>
  </si>
  <si>
    <t>賃金引上げ枠・賃上げ加点に係る実施報告書</t>
    <phoneticPr fontId="1"/>
  </si>
  <si>
    <t>３．ウェブサイト関連費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</si>
</sst>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0\)"/>
    <numFmt numFmtId="177" formatCode="#,##0_);[Red]\(#,##0\)"/>
    <numFmt numFmtId="178" formatCode="#,##0_ "/>
    <numFmt numFmtId="179" formatCode="0.00_ "/>
    <numFmt numFmtId="180" formatCode="#,##0.000_);[Red]\(#,##0.000\)"/>
    <numFmt numFmtId="181" formatCode="#,###&quot;円&quot;"/>
    <numFmt numFmtId="182" formatCode="0_ "/>
    <numFmt numFmtId="183" formatCode="[$-F800]dddd\,\ mmmm\ dd\,\ yyyy"/>
    <numFmt numFmtId="184" formatCode="0&quot;円&quot;"/>
    <numFmt numFmtId="185" formatCode="yyyy/m/d;@"/>
    <numFmt numFmtId="186" formatCode="#,##0_ ;[Red]\-#,##0\ "/>
    <numFmt numFmtId="187" formatCode="#,##0&quot;円&quot;"/>
    <numFmt numFmtId="188" formatCode="0_);[Red]\(0\)"/>
  </numFmts>
  <fonts count="70">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b/>
      <sz val="11"/>
      <color rgb="FFFF0000"/>
      <name val="ＭＳ 明朝"/>
      <family val="1"/>
      <charset val="128"/>
    </font>
    <font>
      <sz val="8"/>
      <name val="ＭＳ Ｐゴシック"/>
      <family val="3"/>
      <charset val="128"/>
    </font>
    <font>
      <sz val="9"/>
      <name val="ＭＳ 明朝"/>
      <family val="1"/>
      <charset val="128"/>
    </font>
    <font>
      <sz val="8"/>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04">
    <xf numFmtId="0" fontId="0" fillId="0" borderId="0" xfId="0">
      <alignment vertical="center"/>
    </xf>
    <xf numFmtId="0" fontId="3" fillId="0" borderId="0" xfId="3" applyFont="1" applyAlignment="1">
      <alignment horizontal="right" vertical="center"/>
    </xf>
    <xf numFmtId="0" fontId="4" fillId="0" borderId="6" xfId="3" applyFont="1" applyBorder="1">
      <alignment vertical="center"/>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8"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1"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28" fillId="5" borderId="0" xfId="0" applyFont="1" applyFill="1" applyProtection="1">
      <alignment vertical="center"/>
      <protection hidden="1"/>
    </xf>
    <xf numFmtId="38" fontId="26" fillId="6" borderId="0" xfId="5" applyFont="1" applyFill="1" applyBorder="1" applyAlignment="1" applyProtection="1">
      <alignment horizontal="center" vertical="center"/>
      <protection hidden="1"/>
    </xf>
    <xf numFmtId="176" fontId="27" fillId="5" borderId="0" xfId="0" applyNumberFormat="1" applyFont="1" applyFill="1" applyAlignment="1" applyProtection="1">
      <alignment horizontal="right" vertical="center"/>
      <protection hidden="1"/>
    </xf>
    <xf numFmtId="176" fontId="27" fillId="0" borderId="0" xfId="0" applyNumberFormat="1" applyFont="1" applyAlignment="1" applyProtection="1">
      <alignment horizontal="right" vertical="top"/>
      <protection hidden="1"/>
    </xf>
    <xf numFmtId="0" fontId="23" fillId="0" borderId="0" xfId="0" applyFont="1">
      <alignment vertical="center"/>
    </xf>
    <xf numFmtId="0" fontId="23" fillId="0" borderId="0" xfId="0" applyFont="1" applyAlignment="1">
      <alignment horizontal="center" vertical="center"/>
    </xf>
    <xf numFmtId="38" fontId="26" fillId="6" borderId="38" xfId="5" applyFont="1" applyFill="1" applyBorder="1" applyAlignment="1" applyProtection="1">
      <alignment horizontal="center" vertical="center"/>
    </xf>
    <xf numFmtId="0" fontId="0" fillId="0" borderId="38" xfId="0" applyBorder="1">
      <alignment vertical="center"/>
    </xf>
    <xf numFmtId="0" fontId="0" fillId="7" borderId="0" xfId="0" applyFill="1">
      <alignment vertical="center"/>
    </xf>
    <xf numFmtId="0" fontId="0" fillId="0" borderId="0" xfId="0" applyAlignment="1">
      <alignment horizontal="center"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49" fontId="29" fillId="0" borderId="59" xfId="0" applyNumberFormat="1" applyFont="1" applyBorder="1">
      <alignment vertical="center"/>
    </xf>
    <xf numFmtId="49" fontId="29" fillId="0" borderId="0" xfId="0" applyNumberFormat="1" applyFont="1">
      <alignment vertical="center"/>
    </xf>
    <xf numFmtId="177" fontId="0" fillId="0" borderId="0" xfId="0" applyNumberFormat="1">
      <alignment vertical="center"/>
    </xf>
    <xf numFmtId="49" fontId="0" fillId="0" borderId="0" xfId="0" applyNumberFormat="1">
      <alignment vertical="center"/>
    </xf>
    <xf numFmtId="0" fontId="0" fillId="0" borderId="60" xfId="0" applyBorder="1">
      <alignment vertical="center"/>
    </xf>
    <xf numFmtId="0" fontId="0" fillId="0" borderId="59" xfId="0" applyBorder="1">
      <alignment vertical="center"/>
    </xf>
    <xf numFmtId="178" fontId="0" fillId="8" borderId="38" xfId="0" applyNumberFormat="1" applyFill="1" applyBorder="1">
      <alignment vertical="center"/>
    </xf>
    <xf numFmtId="177" fontId="30" fillId="0" borderId="0" xfId="0" applyNumberFormat="1" applyFont="1">
      <alignment vertical="center"/>
    </xf>
    <xf numFmtId="0" fontId="31" fillId="0" borderId="0" xfId="0" applyFont="1">
      <alignment vertical="center"/>
    </xf>
    <xf numFmtId="49" fontId="0" fillId="7" borderId="38" xfId="0" applyNumberFormat="1" applyFill="1" applyBorder="1">
      <alignment vertical="center"/>
    </xf>
    <xf numFmtId="177" fontId="0" fillId="7" borderId="36" xfId="0" applyNumberFormat="1" applyFill="1" applyBorder="1">
      <alignment vertical="center"/>
    </xf>
    <xf numFmtId="177" fontId="0" fillId="7" borderId="38" xfId="0" applyNumberFormat="1" applyFill="1" applyBorder="1">
      <alignment vertical="center"/>
    </xf>
    <xf numFmtId="177" fontId="0" fillId="0" borderId="36" xfId="0" applyNumberFormat="1" applyBorder="1">
      <alignment vertical="center"/>
    </xf>
    <xf numFmtId="177" fontId="0" fillId="0" borderId="38" xfId="0" applyNumberFormat="1" applyBorder="1">
      <alignment vertical="center"/>
    </xf>
    <xf numFmtId="179" fontId="0" fillId="0" borderId="0" xfId="0" applyNumberFormat="1">
      <alignment vertical="center"/>
    </xf>
    <xf numFmtId="180" fontId="0" fillId="0" borderId="36" xfId="0" applyNumberFormat="1" applyBorder="1">
      <alignment vertical="center"/>
    </xf>
    <xf numFmtId="180" fontId="0" fillId="0" borderId="38" xfId="0" applyNumberFormat="1" applyBorder="1">
      <alignment vertical="center"/>
    </xf>
    <xf numFmtId="177" fontId="32" fillId="0" borderId="38" xfId="0" applyNumberFormat="1" applyFont="1" applyBorder="1">
      <alignment vertical="center"/>
    </xf>
    <xf numFmtId="180" fontId="32" fillId="0" borderId="38" xfId="0" applyNumberFormat="1" applyFont="1" applyBorder="1">
      <alignment vertical="center"/>
    </xf>
    <xf numFmtId="177" fontId="25" fillId="0" borderId="38" xfId="0" applyNumberFormat="1" applyFont="1" applyBorder="1">
      <alignment vertical="center"/>
    </xf>
    <xf numFmtId="178" fontId="0" fillId="0" borderId="62" xfId="0" applyNumberFormat="1" applyBorder="1">
      <alignment vertical="center"/>
    </xf>
    <xf numFmtId="178" fontId="0" fillId="0" borderId="0" xfId="0" applyNumberFormat="1">
      <alignment vertical="center"/>
    </xf>
    <xf numFmtId="180" fontId="25" fillId="0" borderId="38" xfId="0" applyNumberFormat="1" applyFont="1" applyBorder="1">
      <alignment vertical="center"/>
    </xf>
    <xf numFmtId="178" fontId="0" fillId="0" borderId="38" xfId="0" applyNumberFormat="1" applyBorder="1">
      <alignment vertical="center"/>
    </xf>
    <xf numFmtId="49" fontId="0" fillId="0" borderId="0" xfId="0" applyNumberFormat="1" applyAlignment="1">
      <alignment horizontal="center" vertical="center"/>
    </xf>
    <xf numFmtId="49" fontId="0" fillId="0" borderId="63" xfId="0" applyNumberFormat="1" applyBorder="1">
      <alignment vertical="center"/>
    </xf>
    <xf numFmtId="177" fontId="0" fillId="0" borderId="63" xfId="0" applyNumberFormat="1" applyBorder="1">
      <alignment vertical="center"/>
    </xf>
    <xf numFmtId="0" fontId="0" fillId="0" borderId="64" xfId="0" applyBorder="1">
      <alignment vertical="center"/>
    </xf>
    <xf numFmtId="49" fontId="0" fillId="0" borderId="57" xfId="0" applyNumberFormat="1" applyBorder="1">
      <alignment vertical="center"/>
    </xf>
    <xf numFmtId="177" fontId="0" fillId="0" borderId="57" xfId="0" applyNumberFormat="1" applyBorder="1">
      <alignment vertical="center"/>
    </xf>
    <xf numFmtId="49" fontId="0" fillId="0" borderId="58" xfId="0" applyNumberFormat="1" applyBorder="1">
      <alignment vertical="center"/>
    </xf>
    <xf numFmtId="49" fontId="0" fillId="0" borderId="60" xfId="0" applyNumberFormat="1" applyBorder="1">
      <alignment vertical="center"/>
    </xf>
    <xf numFmtId="38" fontId="26" fillId="0" borderId="38" xfId="5" applyFont="1" applyFill="1" applyBorder="1" applyAlignment="1">
      <alignment horizontal="center" vertical="center"/>
    </xf>
    <xf numFmtId="0" fontId="0" fillId="0" borderId="0" xfId="0" applyAlignment="1">
      <alignment horizontal="right" vertical="center"/>
    </xf>
    <xf numFmtId="179" fontId="0" fillId="0" borderId="38" xfId="0" applyNumberFormat="1" applyBorder="1">
      <alignment vertical="center"/>
    </xf>
    <xf numFmtId="0" fontId="14" fillId="0" borderId="38" xfId="0" applyFont="1" applyBorder="1">
      <alignment vertical="center"/>
    </xf>
    <xf numFmtId="0" fontId="0" fillId="0" borderId="66" xfId="0" applyBorder="1">
      <alignment vertical="center"/>
    </xf>
    <xf numFmtId="0" fontId="0" fillId="0" borderId="63" xfId="0" applyBorder="1">
      <alignment vertical="center"/>
    </xf>
    <xf numFmtId="49" fontId="25" fillId="0" borderId="59" xfId="0" applyNumberFormat="1" applyFont="1" applyBorder="1">
      <alignment vertical="center"/>
    </xf>
    <xf numFmtId="177" fontId="0" fillId="9" borderId="38" xfId="0" applyNumberFormat="1" applyFill="1" applyBorder="1">
      <alignment vertical="center"/>
    </xf>
    <xf numFmtId="177" fontId="0" fillId="9" borderId="61" xfId="0" applyNumberFormat="1" applyFill="1" applyBorder="1">
      <alignment vertical="center"/>
    </xf>
    <xf numFmtId="177" fontId="0" fillId="9" borderId="6" xfId="0" applyNumberFormat="1" applyFill="1" applyBorder="1">
      <alignment vertical="center"/>
    </xf>
    <xf numFmtId="49" fontId="0" fillId="9" borderId="36" xfId="0" applyNumberFormat="1" applyFill="1" applyBorder="1">
      <alignment vertical="center"/>
    </xf>
    <xf numFmtId="0" fontId="16" fillId="9" borderId="65" xfId="0" applyFont="1" applyFill="1" applyBorder="1">
      <alignment vertical="center"/>
    </xf>
    <xf numFmtId="177" fontId="0" fillId="10" borderId="38" xfId="0" applyNumberFormat="1" applyFill="1" applyBorder="1">
      <alignment vertical="center"/>
    </xf>
    <xf numFmtId="49" fontId="0" fillId="10" borderId="38" xfId="0" applyNumberFormat="1" applyFill="1" applyBorder="1">
      <alignment vertical="center"/>
    </xf>
    <xf numFmtId="177" fontId="0" fillId="10" borderId="36" xfId="0" applyNumberFormat="1" applyFill="1" applyBorder="1">
      <alignment vertical="center"/>
    </xf>
    <xf numFmtId="49" fontId="0" fillId="10" borderId="38" xfId="0" applyNumberFormat="1" applyFill="1" applyBorder="1" applyAlignment="1">
      <alignment horizontal="center" vertical="center"/>
    </xf>
    <xf numFmtId="0" fontId="0" fillId="10" borderId="0" xfId="0" applyFill="1">
      <alignment vertical="center"/>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Alignment="1">
      <alignment horizontal="left" vertical="center"/>
    </xf>
    <xf numFmtId="3" fontId="34" fillId="0" borderId="0" xfId="0" applyNumberFormat="1" applyFont="1" applyAlignment="1">
      <alignment horizontal="center" vertical="center"/>
    </xf>
    <xf numFmtId="3" fontId="0" fillId="0" borderId="59" xfId="0" applyNumberFormat="1" applyBorder="1">
      <alignment vertical="center"/>
    </xf>
    <xf numFmtId="3" fontId="0" fillId="0" borderId="0" xfId="0" applyNumberFormat="1">
      <alignment vertical="center"/>
    </xf>
    <xf numFmtId="49" fontId="0" fillId="7" borderId="38" xfId="0" applyNumberFormat="1" applyFill="1" applyBorder="1" applyAlignment="1">
      <alignment horizontal="center" vertical="center"/>
    </xf>
    <xf numFmtId="0" fontId="0" fillId="0" borderId="38" xfId="0" applyBorder="1" applyAlignment="1">
      <alignment horizontal="center" vertical="center"/>
    </xf>
    <xf numFmtId="49" fontId="0" fillId="9" borderId="38" xfId="0" applyNumberFormat="1" applyFill="1" applyBorder="1" applyAlignment="1">
      <alignment horizontal="center" vertical="center"/>
    </xf>
    <xf numFmtId="177" fontId="0" fillId="4" borderId="38" xfId="0" applyNumberFormat="1" applyFill="1" applyBorder="1">
      <alignment vertical="center"/>
    </xf>
    <xf numFmtId="177" fontId="0" fillId="11" borderId="7" xfId="0" applyNumberFormat="1" applyFill="1" applyBorder="1">
      <alignment vertical="center"/>
    </xf>
    <xf numFmtId="177" fontId="0" fillId="11" borderId="38" xfId="0" applyNumberFormat="1" applyFill="1" applyBorder="1">
      <alignment vertical="center"/>
    </xf>
    <xf numFmtId="180" fontId="0" fillId="11" borderId="38"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8" xfId="0" applyFont="1" applyBorder="1" applyAlignment="1">
      <alignment horizontal="center" vertical="center"/>
    </xf>
    <xf numFmtId="0" fontId="0" fillId="0" borderId="38" xfId="0" applyBorder="1" applyAlignment="1">
      <alignment horizontal="center" vertical="center" wrapText="1" shrinkToFit="1"/>
    </xf>
    <xf numFmtId="0" fontId="0" fillId="13" borderId="38" xfId="0" applyFill="1" applyBorder="1" applyAlignment="1">
      <alignment horizontal="center" vertical="center" wrapText="1"/>
    </xf>
    <xf numFmtId="0" fontId="0" fillId="14" borderId="38" xfId="0" applyFill="1" applyBorder="1" applyAlignment="1">
      <alignment horizontal="center" vertical="center"/>
    </xf>
    <xf numFmtId="0" fontId="35" fillId="0" borderId="0" xfId="0" applyFont="1" applyAlignment="1">
      <alignment horizontal="justify" vertical="center"/>
    </xf>
    <xf numFmtId="0" fontId="11" fillId="0" borderId="6" xfId="0" applyFont="1" applyBorder="1" applyAlignment="1">
      <alignment horizontal="right" vertical="center"/>
    </xf>
    <xf numFmtId="0" fontId="36" fillId="0" borderId="0" xfId="0" applyFont="1">
      <alignment vertical="center"/>
    </xf>
    <xf numFmtId="0" fontId="35" fillId="0" borderId="0" xfId="0" applyFont="1" applyAlignment="1">
      <alignment horizontal="center" vertical="center"/>
    </xf>
    <xf numFmtId="0" fontId="37" fillId="0" borderId="38" xfId="0" applyFont="1" applyBorder="1" applyAlignment="1">
      <alignment horizontal="center" vertical="center" wrapText="1"/>
    </xf>
    <xf numFmtId="0" fontId="37" fillId="0" borderId="38" xfId="0" applyFont="1" applyBorder="1" applyAlignment="1">
      <alignment horizontal="justify" vertical="center" wrapText="1"/>
    </xf>
    <xf numFmtId="178" fontId="37" fillId="0" borderId="38" xfId="0" applyNumberFormat="1" applyFont="1" applyBorder="1" applyAlignment="1">
      <alignment horizontal="right" vertical="center" wrapText="1"/>
    </xf>
    <xf numFmtId="0" fontId="38"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left" vertical="center" shrinkToFit="1"/>
    </xf>
    <xf numFmtId="0" fontId="0" fillId="0" borderId="0" xfId="0" applyAlignment="1">
      <alignment horizontal="center" vertical="center" shrinkToFit="1"/>
    </xf>
    <xf numFmtId="0" fontId="43" fillId="0" borderId="38" xfId="0" applyFont="1" applyBorder="1" applyAlignment="1">
      <alignment horizontal="center" vertical="center" shrinkToFit="1"/>
    </xf>
    <xf numFmtId="0" fontId="43" fillId="0" borderId="38" xfId="0" applyFont="1" applyBorder="1" applyAlignment="1">
      <alignment horizontal="center" vertical="center" wrapText="1"/>
    </xf>
    <xf numFmtId="0" fontId="43" fillId="0" borderId="38" xfId="0" applyFont="1" applyBorder="1" applyAlignment="1">
      <alignment horizontal="center" vertical="center" wrapText="1" shrinkToFit="1"/>
    </xf>
    <xf numFmtId="0" fontId="43" fillId="0" borderId="38" xfId="0" applyFont="1" applyBorder="1" applyAlignment="1">
      <alignment vertical="center" shrinkToFit="1"/>
    </xf>
    <xf numFmtId="181" fontId="43" fillId="0" borderId="38" xfId="0" applyNumberFormat="1" applyFont="1" applyBorder="1" applyAlignment="1">
      <alignment vertical="center" shrinkToFit="1"/>
    </xf>
    <xf numFmtId="14" fontId="36" fillId="0" borderId="0" xfId="0" applyNumberFormat="1" applyFont="1">
      <alignment vertical="center"/>
    </xf>
    <xf numFmtId="0" fontId="40" fillId="0" borderId="0" xfId="0" applyFont="1" applyAlignment="1">
      <alignment horizontal="right" vertical="center"/>
    </xf>
    <xf numFmtId="0" fontId="35" fillId="0" borderId="0" xfId="0" applyFont="1" applyAlignment="1">
      <alignment horizontal="right" vertical="center"/>
    </xf>
    <xf numFmtId="0" fontId="35" fillId="0" borderId="70" xfId="0" applyFont="1" applyBorder="1" applyAlignment="1">
      <alignment horizontal="left" vertical="center" wrapText="1"/>
    </xf>
    <xf numFmtId="0" fontId="35" fillId="0" borderId="38" xfId="0" applyFont="1" applyBorder="1" applyAlignment="1">
      <alignment horizontal="center" vertical="center" wrapText="1"/>
    </xf>
    <xf numFmtId="0" fontId="35" fillId="0" borderId="38" xfId="0" applyFont="1" applyBorder="1" applyAlignment="1">
      <alignment horizontal="justify" vertical="center" wrapText="1"/>
    </xf>
    <xf numFmtId="14" fontId="35" fillId="0" borderId="38" xfId="0" applyNumberFormat="1" applyFont="1" applyBorder="1" applyAlignment="1">
      <alignment horizontal="justify" vertical="center" wrapText="1"/>
    </xf>
    <xf numFmtId="0" fontId="47" fillId="0" borderId="0" xfId="0" applyFont="1">
      <alignment vertical="center"/>
    </xf>
    <xf numFmtId="0" fontId="45" fillId="0" borderId="0" xfId="0" applyFont="1" applyAlignment="1">
      <alignment vertical="center" wrapText="1"/>
    </xf>
    <xf numFmtId="0" fontId="50" fillId="0" borderId="0" xfId="0" applyFont="1" applyAlignment="1">
      <alignment horizontal="justify" vertical="center"/>
    </xf>
    <xf numFmtId="0" fontId="35" fillId="0" borderId="0" xfId="0" applyFont="1">
      <alignment vertical="center"/>
    </xf>
    <xf numFmtId="0" fontId="35" fillId="0" borderId="0" xfId="0" applyFont="1" applyAlignment="1">
      <alignment horizontal="distributed" vertical="justify"/>
    </xf>
    <xf numFmtId="0" fontId="37" fillId="0" borderId="0" xfId="0" applyFont="1">
      <alignment vertical="center"/>
    </xf>
    <xf numFmtId="0" fontId="37" fillId="0" borderId="0" xfId="0" applyFont="1" applyAlignment="1">
      <alignment horizontal="left" vertical="center"/>
    </xf>
    <xf numFmtId="0" fontId="50" fillId="0" borderId="0" xfId="0" applyFont="1">
      <alignment vertical="center"/>
    </xf>
    <xf numFmtId="0" fontId="50" fillId="0" borderId="0" xfId="0" applyFont="1" applyAlignment="1">
      <alignment horizontal="left" vertical="center"/>
    </xf>
    <xf numFmtId="0" fontId="35" fillId="0" borderId="0" xfId="0" applyFont="1" applyAlignment="1">
      <alignment horizontal="left" vertical="top"/>
    </xf>
    <xf numFmtId="0" fontId="50" fillId="0" borderId="0" xfId="0" applyFont="1" applyAlignment="1">
      <alignment horizontal="left" vertical="top"/>
    </xf>
    <xf numFmtId="0" fontId="35" fillId="0" borderId="7" xfId="0" applyFont="1" applyBorder="1" applyAlignment="1">
      <alignment horizontal="center" vertical="center" wrapText="1"/>
    </xf>
    <xf numFmtId="178" fontId="35" fillId="0" borderId="7" xfId="0" applyNumberFormat="1" applyFont="1" applyBorder="1" applyAlignment="1">
      <alignment horizontal="center" vertical="center"/>
    </xf>
    <xf numFmtId="0" fontId="18" fillId="0" borderId="0" xfId="0" applyFont="1">
      <alignment vertical="center"/>
    </xf>
    <xf numFmtId="0" fontId="10" fillId="0" borderId="38" xfId="1" applyFill="1" applyBorder="1">
      <alignment vertical="center"/>
    </xf>
    <xf numFmtId="0" fontId="18" fillId="0" borderId="0" xfId="0" applyFont="1" applyAlignment="1">
      <alignment horizontal="center" vertical="center"/>
    </xf>
    <xf numFmtId="0" fontId="33" fillId="0" borderId="38" xfId="0" applyFont="1" applyBorder="1" applyAlignment="1">
      <alignment horizontal="center" vertical="center" shrinkToFit="1"/>
    </xf>
    <xf numFmtId="176" fontId="34" fillId="5" borderId="38"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0" fontId="34" fillId="0" borderId="0" xfId="0" applyFont="1">
      <alignment vertical="center"/>
    </xf>
    <xf numFmtId="183"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4" fontId="36" fillId="0" borderId="0" xfId="0" applyNumberFormat="1" applyFont="1">
      <alignment vertical="center"/>
    </xf>
    <xf numFmtId="38" fontId="35" fillId="0" borderId="38" xfId="5" applyFont="1" applyBorder="1" applyAlignment="1">
      <alignment horizontal="justify" vertical="center" wrapText="1"/>
    </xf>
    <xf numFmtId="3" fontId="35" fillId="0" borderId="38" xfId="5" applyNumberFormat="1" applyFont="1" applyBorder="1" applyAlignment="1">
      <alignment horizontal="justify" vertical="center" wrapText="1"/>
    </xf>
    <xf numFmtId="14" fontId="43" fillId="0" borderId="38" xfId="0" applyNumberFormat="1" applyFont="1" applyBorder="1" applyAlignment="1">
      <alignment horizontal="center" vertical="center" shrinkToFit="1"/>
    </xf>
    <xf numFmtId="0" fontId="0" fillId="0" borderId="0" xfId="0" applyAlignment="1">
      <alignment vertical="center" wrapText="1"/>
    </xf>
    <xf numFmtId="0" fontId="2" fillId="2" borderId="14" xfId="4" applyFill="1" applyBorder="1" applyAlignment="1" applyProtection="1">
      <alignment vertical="center" wrapText="1"/>
      <protection locked="0"/>
    </xf>
    <xf numFmtId="185" fontId="2" fillId="2" borderId="20" xfId="4" applyNumberFormat="1" applyFill="1" applyBorder="1" applyAlignment="1" applyProtection="1">
      <alignment horizontal="center" vertical="center" wrapText="1"/>
      <protection locked="0"/>
    </xf>
    <xf numFmtId="185" fontId="2" fillId="2" borderId="10" xfId="4" applyNumberFormat="1" applyFill="1" applyBorder="1" applyAlignment="1" applyProtection="1">
      <alignment horizontal="center" vertical="center" wrapText="1"/>
      <protection locked="0"/>
    </xf>
    <xf numFmtId="185" fontId="2" fillId="2" borderId="21" xfId="4" applyNumberFormat="1" applyFill="1" applyBorder="1" applyAlignment="1" applyProtection="1">
      <alignment horizontal="center" vertical="center" wrapText="1"/>
      <protection locked="0"/>
    </xf>
    <xf numFmtId="185" fontId="2" fillId="2" borderId="14" xfId="4" applyNumberFormat="1" applyFill="1" applyBorder="1" applyAlignment="1" applyProtection="1">
      <alignment horizontal="center" vertical="center" wrapText="1"/>
      <protection locked="0"/>
    </xf>
    <xf numFmtId="185" fontId="2" fillId="2" borderId="22" xfId="4" applyNumberFormat="1" applyFill="1" applyBorder="1" applyAlignment="1" applyProtection="1">
      <alignment horizontal="center" vertical="center" wrapText="1"/>
      <protection locked="0"/>
    </xf>
    <xf numFmtId="185" fontId="2" fillId="2" borderId="3" xfId="4" applyNumberFormat="1" applyFill="1" applyBorder="1" applyAlignment="1" applyProtection="1">
      <alignment horizontal="center" vertical="center" wrapText="1"/>
      <protection locked="0"/>
    </xf>
    <xf numFmtId="186" fontId="7" fillId="2" borderId="9" xfId="2" applyNumberFormat="1" applyFont="1" applyFill="1" applyBorder="1" applyAlignment="1" applyProtection="1">
      <alignment horizontal="right" vertical="center"/>
      <protection locked="0"/>
    </xf>
    <xf numFmtId="186" fontId="6" fillId="2" borderId="13" xfId="2" applyNumberFormat="1" applyFont="1" applyFill="1" applyBorder="1" applyAlignment="1" applyProtection="1">
      <alignment horizontal="right" vertical="center"/>
      <protection locked="0"/>
    </xf>
    <xf numFmtId="186" fontId="7" fillId="2" borderId="12" xfId="2" applyNumberFormat="1" applyFont="1" applyFill="1" applyBorder="1" applyAlignment="1" applyProtection="1">
      <alignment horizontal="right" vertical="center"/>
      <protection locked="0"/>
    </xf>
    <xf numFmtId="186" fontId="7" fillId="2" borderId="16" xfId="2" applyNumberFormat="1" applyFont="1" applyFill="1" applyBorder="1" applyAlignment="1" applyProtection="1">
      <alignment horizontal="right" vertical="center"/>
      <protection locked="0"/>
    </xf>
    <xf numFmtId="186" fontId="7" fillId="0" borderId="8" xfId="2" applyNumberFormat="1" applyFont="1" applyFill="1" applyBorder="1" applyAlignment="1" applyProtection="1">
      <alignment vertical="center"/>
    </xf>
    <xf numFmtId="186" fontId="7" fillId="0" borderId="19" xfId="2" applyNumberFormat="1" applyFont="1" applyFill="1" applyBorder="1" applyAlignment="1" applyProtection="1">
      <alignment horizontal="right" vertical="center"/>
    </xf>
    <xf numFmtId="187" fontId="3" fillId="15" borderId="6" xfId="3" applyNumberFormat="1" applyFont="1" applyFill="1" applyBorder="1" applyAlignment="1" applyProtection="1">
      <alignment horizontal="left" vertical="center" shrinkToFit="1"/>
      <protection locked="0"/>
    </xf>
    <xf numFmtId="0" fontId="16" fillId="0" borderId="0" xfId="0" applyFont="1" applyAlignment="1">
      <alignment horizontal="center" vertical="center"/>
    </xf>
    <xf numFmtId="0" fontId="16" fillId="0" borderId="38" xfId="0" applyFont="1" applyBorder="1" applyAlignment="1">
      <alignment horizontal="center" vertical="center"/>
    </xf>
    <xf numFmtId="0" fontId="0" fillId="12" borderId="38" xfId="0" applyFill="1" applyBorder="1" applyAlignment="1">
      <alignment horizontal="center" vertical="center" wrapText="1"/>
    </xf>
    <xf numFmtId="0" fontId="0" fillId="0" borderId="38" xfId="0" applyBorder="1" applyAlignment="1">
      <alignment horizontal="center" vertical="center"/>
    </xf>
    <xf numFmtId="0" fontId="0" fillId="0" borderId="0" xfId="0" applyAlignment="1">
      <alignment horizontal="left" vertical="center" shrinkToFit="1"/>
    </xf>
    <xf numFmtId="0" fontId="0" fillId="0" borderId="0" xfId="0" applyAlignment="1">
      <alignment horizontal="left" vertical="center" wrapText="1"/>
    </xf>
    <xf numFmtId="0" fontId="4" fillId="3" borderId="23" xfId="4" applyFont="1" applyFill="1" applyBorder="1" applyAlignment="1">
      <alignment horizontal="center" vertical="center" wrapText="1"/>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xf>
    <xf numFmtId="0" fontId="4" fillId="3" borderId="26" xfId="4" applyFont="1" applyFill="1" applyBorder="1" applyAlignment="1">
      <alignment horizontal="center"/>
    </xf>
    <xf numFmtId="49" fontId="3" fillId="0" borderId="27" xfId="4" applyNumberFormat="1" applyFont="1" applyBorder="1" applyAlignment="1">
      <alignment horizontal="center" vertical="center"/>
    </xf>
    <xf numFmtId="49" fontId="3" fillId="0" borderId="28" xfId="4" applyNumberFormat="1" applyFont="1" applyBorder="1" applyAlignment="1">
      <alignment horizontal="center" vertical="center"/>
    </xf>
    <xf numFmtId="0" fontId="4" fillId="3" borderId="30" xfId="4" applyFont="1" applyFill="1" applyBorder="1" applyAlignment="1">
      <alignment horizontal="center" vertical="center" wrapText="1"/>
    </xf>
    <xf numFmtId="0" fontId="4" fillId="3" borderId="31" xfId="4" applyFont="1" applyFill="1" applyBorder="1" applyAlignment="1">
      <alignment horizontal="center" vertical="center" wrapText="1"/>
    </xf>
    <xf numFmtId="38" fontId="4" fillId="3" borderId="32" xfId="2" applyFont="1" applyFill="1" applyBorder="1" applyAlignment="1" applyProtection="1">
      <alignment horizontal="center" vertical="center" wrapText="1"/>
    </xf>
    <xf numFmtId="38" fontId="4" fillId="3" borderId="33" xfId="2" applyFont="1" applyFill="1" applyBorder="1" applyAlignment="1" applyProtection="1">
      <alignment horizontal="center" vertical="center"/>
    </xf>
    <xf numFmtId="38" fontId="4" fillId="3" borderId="34" xfId="2" applyFont="1" applyFill="1" applyBorder="1" applyAlignment="1" applyProtection="1">
      <alignment horizontal="center" vertical="center" wrapText="1"/>
    </xf>
    <xf numFmtId="38" fontId="4" fillId="3" borderId="35" xfId="2" applyFont="1" applyFill="1" applyBorder="1" applyAlignment="1" applyProtection="1">
      <alignment horizontal="center" vertical="center"/>
    </xf>
    <xf numFmtId="0" fontId="4" fillId="3" borderId="23" xfId="4" applyFont="1" applyFill="1" applyBorder="1" applyAlignment="1">
      <alignment horizontal="center" vertical="center"/>
    </xf>
    <xf numFmtId="0" fontId="4" fillId="3" borderId="24" xfId="4"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67" fillId="0" borderId="29" xfId="3" applyFont="1" applyBorder="1" applyAlignment="1">
      <alignment horizontal="left" vertical="top" wrapText="1"/>
    </xf>
    <xf numFmtId="0" fontId="67" fillId="0" borderId="29" xfId="3" applyFont="1" applyBorder="1" applyAlignment="1">
      <alignment horizontal="left" vertical="top"/>
    </xf>
    <xf numFmtId="0" fontId="5" fillId="0" borderId="29" xfId="3" applyFont="1" applyBorder="1" applyAlignment="1">
      <alignment horizontal="left" vertical="center"/>
    </xf>
    <xf numFmtId="0" fontId="5" fillId="0" borderId="29" xfId="3" applyFont="1" applyBorder="1" applyAlignment="1">
      <alignment horizontal="left" vertical="center" wrapText="1"/>
    </xf>
    <xf numFmtId="0" fontId="11" fillId="0" borderId="0" xfId="0" applyFont="1" applyAlignment="1">
      <alignment horizontal="left" vertical="center"/>
    </xf>
    <xf numFmtId="38" fontId="11" fillId="0" borderId="0" xfId="5" applyFont="1" applyAlignment="1" applyProtection="1">
      <alignment horizontal="center" vertical="center" shrinkToFit="1"/>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2" fontId="20" fillId="0" borderId="6" xfId="3" applyNumberFormat="1" applyFont="1" applyBorder="1" applyAlignment="1">
      <alignment horizontal="left" vertical="center" shrinkToFit="1"/>
    </xf>
    <xf numFmtId="0" fontId="18" fillId="0" borderId="7" xfId="0" applyFont="1" applyBorder="1" applyAlignment="1">
      <alignment horizontal="center" vertical="center"/>
    </xf>
    <xf numFmtId="0" fontId="16" fillId="0" borderId="39"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2" xfId="0" applyFont="1" applyBorder="1" applyAlignment="1">
      <alignment horizontal="center" vertical="center" wrapText="1"/>
    </xf>
    <xf numFmtId="0" fontId="0" fillId="0" borderId="29" xfId="0" applyBorder="1" applyAlignment="1">
      <alignment horizontal="center" vertical="center" wrapText="1"/>
    </xf>
    <xf numFmtId="0" fontId="0" fillId="0" borderId="40" xfId="0" applyBorder="1" applyAlignment="1">
      <alignment horizontal="center" vertical="center" wrapText="1"/>
    </xf>
    <xf numFmtId="0" fontId="0" fillId="0" borderId="6" xfId="0" applyBorder="1" applyAlignment="1">
      <alignment horizontal="center" vertical="center" wrapText="1"/>
    </xf>
    <xf numFmtId="0" fontId="0" fillId="0" borderId="42" xfId="0" applyBorder="1" applyAlignment="1">
      <alignment horizontal="center" vertical="center" wrapText="1"/>
    </xf>
    <xf numFmtId="0" fontId="11" fillId="0" borderId="36" xfId="0" applyFont="1" applyBorder="1" applyAlignment="1">
      <alignment horizontal="left" vertical="center"/>
    </xf>
    <xf numFmtId="0" fontId="0" fillId="0" borderId="7" xfId="0" applyBorder="1" applyAlignment="1">
      <alignment horizontal="left" vertical="center"/>
    </xf>
    <xf numFmtId="0" fontId="0" fillId="0" borderId="37" xfId="0" applyBorder="1" applyAlignment="1">
      <alignment horizontal="left" vertical="center"/>
    </xf>
    <xf numFmtId="3" fontId="11" fillId="0" borderId="36"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7" xfId="5" applyNumberFormat="1" applyFont="1" applyBorder="1" applyAlignment="1" applyProtection="1">
      <alignment horizontal="right" vertical="center" wrapText="1"/>
    </xf>
    <xf numFmtId="0" fontId="17" fillId="0" borderId="36" xfId="0" applyFont="1" applyBorder="1" applyAlignment="1">
      <alignment horizontal="left" vertical="center"/>
    </xf>
    <xf numFmtId="0" fontId="17" fillId="0" borderId="7" xfId="0" applyFont="1" applyBorder="1" applyAlignment="1">
      <alignment horizontal="left" vertical="center"/>
    </xf>
    <xf numFmtId="0" fontId="17" fillId="0" borderId="37" xfId="0" applyFont="1" applyBorder="1" applyAlignment="1">
      <alignment horizontal="left" vertical="center"/>
    </xf>
    <xf numFmtId="0" fontId="21" fillId="0" borderId="7" xfId="0" applyFont="1" applyBorder="1" applyAlignment="1">
      <alignment horizontal="left" vertical="center"/>
    </xf>
    <xf numFmtId="0" fontId="21" fillId="0" borderId="37" xfId="0" applyFont="1" applyBorder="1" applyAlignment="1">
      <alignment horizontal="left" vertical="center"/>
    </xf>
    <xf numFmtId="0" fontId="17" fillId="0" borderId="39" xfId="0" applyFont="1" applyBorder="1" applyAlignment="1">
      <alignment horizontal="left" vertical="center"/>
    </xf>
    <xf numFmtId="0" fontId="21" fillId="0" borderId="29" xfId="0" applyFont="1" applyBorder="1" applyAlignment="1">
      <alignment horizontal="left" vertical="center"/>
    </xf>
    <xf numFmtId="0" fontId="21" fillId="0" borderId="40" xfId="0" applyFont="1" applyBorder="1" applyAlignment="1">
      <alignment horizontal="left" vertical="center"/>
    </xf>
    <xf numFmtId="3" fontId="11" fillId="0" borderId="67" xfId="5" applyNumberFormat="1" applyFont="1" applyBorder="1" applyAlignment="1" applyProtection="1">
      <alignment horizontal="right" vertical="center" wrapText="1"/>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0" fontId="11" fillId="0" borderId="44" xfId="0" applyFont="1" applyBorder="1" applyAlignment="1">
      <alignment horizontal="left" vertical="center" shrinkToFit="1"/>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3" fontId="11" fillId="0" borderId="44" xfId="0" applyNumberFormat="1" applyFont="1" applyBorder="1" applyAlignment="1">
      <alignment horizontal="right" vertical="center"/>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0" fontId="17" fillId="0" borderId="44" xfId="0" applyFont="1" applyBorder="1" applyAlignment="1">
      <alignment horizontal="lef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3" fontId="11" fillId="0" borderId="44" xfId="5" applyNumberFormat="1" applyFont="1" applyBorder="1" applyAlignment="1" applyProtection="1">
      <alignment horizontal="right" vertical="center" wrapText="1"/>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0" fontId="17" fillId="0" borderId="44" xfId="0" applyFont="1" applyBorder="1" applyAlignment="1">
      <alignment horizontal="left" vertical="center" wrapText="1"/>
    </xf>
    <xf numFmtId="0" fontId="21" fillId="0" borderId="45" xfId="0" applyFont="1" applyBorder="1" applyAlignment="1">
      <alignment horizontal="left" vertical="center"/>
    </xf>
    <xf numFmtId="0" fontId="21" fillId="0" borderId="46" xfId="0" applyFont="1" applyBorder="1" applyAlignment="1">
      <alignment horizontal="left" vertical="center"/>
    </xf>
    <xf numFmtId="3" fontId="14" fillId="0" borderId="45" xfId="0" applyNumberFormat="1" applyFont="1" applyBorder="1" applyAlignment="1">
      <alignment horizontal="right" vertical="center"/>
    </xf>
    <xf numFmtId="3" fontId="14" fillId="0" borderId="46" xfId="0" applyNumberFormat="1" applyFont="1" applyBorder="1" applyAlignment="1">
      <alignment horizontal="right" vertical="center"/>
    </xf>
    <xf numFmtId="0" fontId="11" fillId="0" borderId="48" xfId="0" applyFont="1" applyBorder="1" applyAlignment="1">
      <alignment horizontal="left" vertical="center" wrapText="1"/>
    </xf>
    <xf numFmtId="0" fontId="0" fillId="0" borderId="0" xfId="0" applyAlignment="1">
      <alignment horizontal="left" vertical="center"/>
    </xf>
    <xf numFmtId="0" fontId="0" fillId="0" borderId="49" xfId="0" applyBorder="1" applyAlignment="1">
      <alignment horizontal="left" vertical="center"/>
    </xf>
    <xf numFmtId="38" fontId="11" fillId="0" borderId="53" xfId="5" applyFont="1" applyBorder="1" applyAlignment="1" applyProtection="1">
      <alignment horizontal="right" vertical="center"/>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0"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0" fontId="15" fillId="0" borderId="6" xfId="0" applyFont="1" applyBorder="1" applyAlignment="1">
      <alignment horizontal="left" vertical="center"/>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29" xfId="0" applyFont="1" applyBorder="1" applyAlignment="1">
      <alignment vertical="center" wrapText="1"/>
    </xf>
    <xf numFmtId="0" fontId="11" fillId="0" borderId="0" xfId="0" applyFont="1" applyAlignment="1">
      <alignment vertical="center" wrapText="1"/>
    </xf>
    <xf numFmtId="0" fontId="11" fillId="0" borderId="39" xfId="0" applyFont="1" applyBorder="1" applyAlignment="1">
      <alignment horizontal="left" vertical="center" wrapText="1"/>
    </xf>
    <xf numFmtId="0" fontId="0" fillId="0" borderId="29" xfId="0" applyBorder="1" applyAlignment="1">
      <alignment horizontal="left" vertical="center" wrapText="1"/>
    </xf>
    <xf numFmtId="0" fontId="0" fillId="0" borderId="40" xfId="0" applyBorder="1" applyAlignment="1">
      <alignment horizontal="left" vertical="center" wrapText="1"/>
    </xf>
    <xf numFmtId="3" fontId="11" fillId="4" borderId="43" xfId="0" applyNumberFormat="1" applyFont="1" applyFill="1" applyBorder="1" applyAlignment="1" applyProtection="1">
      <alignment horizontal="right" vertical="center"/>
      <protection locked="0"/>
    </xf>
    <xf numFmtId="0" fontId="0" fillId="0" borderId="45" xfId="0" applyBorder="1" applyAlignment="1">
      <alignment horizontal="left" vertical="center" wrapText="1"/>
    </xf>
    <xf numFmtId="0" fontId="0" fillId="0" borderId="46" xfId="0" applyBorder="1" applyAlignment="1">
      <alignment horizontal="left" vertical="center" wrapText="1"/>
    </xf>
    <xf numFmtId="3" fontId="11" fillId="0" borderId="47" xfId="0" applyNumberFormat="1" applyFont="1" applyBorder="1" applyAlignment="1">
      <alignment horizontal="right" vertical="center"/>
    </xf>
    <xf numFmtId="0" fontId="11" fillId="0" borderId="0" xfId="0" applyFont="1" applyAlignment="1">
      <alignment horizontal="left" vertical="center" wrapText="1"/>
    </xf>
    <xf numFmtId="0" fontId="11" fillId="0" borderId="49" xfId="0" applyFont="1" applyBorder="1" applyAlignment="1">
      <alignment horizontal="left" vertical="center" wrapText="1"/>
    </xf>
    <xf numFmtId="0" fontId="11" fillId="0" borderId="41" xfId="0" applyFont="1" applyBorder="1" applyAlignment="1">
      <alignment horizontal="left" vertical="center" wrapText="1"/>
    </xf>
    <xf numFmtId="0" fontId="11" fillId="0" borderId="6" xfId="0" applyFont="1" applyBorder="1" applyAlignment="1">
      <alignment horizontal="left" vertical="center" wrapText="1"/>
    </xf>
    <xf numFmtId="0" fontId="11" fillId="0" borderId="42" xfId="0" applyFont="1" applyBorder="1" applyAlignment="1">
      <alignment horizontal="left" vertical="center" wrapText="1"/>
    </xf>
    <xf numFmtId="3" fontId="11" fillId="0" borderId="48"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49" xfId="0" applyNumberFormat="1" applyFont="1" applyBorder="1" applyAlignment="1">
      <alignment horizontal="center" vertical="center"/>
    </xf>
    <xf numFmtId="3" fontId="15" fillId="0" borderId="41"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2" xfId="0" applyNumberFormat="1" applyFont="1" applyBorder="1" applyAlignment="1">
      <alignment horizontal="center" vertical="center"/>
    </xf>
    <xf numFmtId="49" fontId="0" fillId="7" borderId="38" xfId="0" applyNumberFormat="1" applyFill="1" applyBorder="1" applyAlignment="1">
      <alignment horizontal="center" vertical="center" wrapText="1"/>
    </xf>
    <xf numFmtId="49" fontId="0" fillId="0" borderId="38" xfId="0" applyNumberFormat="1" applyBorder="1" applyAlignment="1">
      <alignment horizontal="center" vertical="center"/>
    </xf>
    <xf numFmtId="178" fontId="0" fillId="8" borderId="38" xfId="0" applyNumberFormat="1" applyFill="1" applyBorder="1" applyAlignment="1">
      <alignment horizontal="right" vertical="center"/>
    </xf>
    <xf numFmtId="49" fontId="0" fillId="10" borderId="38" xfId="0" applyNumberFormat="1" applyFill="1" applyBorder="1" applyAlignment="1">
      <alignment horizontal="center" vertical="center" wrapText="1"/>
    </xf>
    <xf numFmtId="49" fontId="0" fillId="10" borderId="38" xfId="0" applyNumberFormat="1" applyFill="1" applyBorder="1" applyAlignment="1">
      <alignment horizontal="center" vertical="center"/>
    </xf>
    <xf numFmtId="0" fontId="0" fillId="0" borderId="41" xfId="0" applyBorder="1" applyAlignment="1">
      <alignment horizontal="center" vertical="center"/>
    </xf>
    <xf numFmtId="0" fontId="0" fillId="0" borderId="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38" fillId="0" borderId="0" xfId="0" applyFont="1" applyAlignment="1">
      <alignment horizontal="left" vertical="center"/>
    </xf>
    <xf numFmtId="0" fontId="40"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35"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7" xfId="0" applyFont="1" applyBorder="1" applyAlignment="1">
      <alignment horizontal="left" vertical="center" wrapText="1"/>
    </xf>
    <xf numFmtId="0" fontId="36" fillId="0" borderId="36" xfId="0" applyFont="1" applyBorder="1" applyAlignment="1">
      <alignment horizontal="center" vertical="center" wrapText="1"/>
    </xf>
    <xf numFmtId="0" fontId="36" fillId="0" borderId="71" xfId="0" applyFont="1" applyBorder="1" applyAlignment="1">
      <alignment horizontal="center" vertical="center" wrapText="1"/>
    </xf>
    <xf numFmtId="181" fontId="36" fillId="0" borderId="7" xfId="0" applyNumberFormat="1" applyFont="1" applyBorder="1" applyAlignment="1">
      <alignment horizontal="center" vertical="center"/>
    </xf>
    <xf numFmtId="181" fontId="36" fillId="0" borderId="37" xfId="0" applyNumberFormat="1" applyFont="1" applyBorder="1" applyAlignment="1">
      <alignment horizontal="center" vertical="center"/>
    </xf>
    <xf numFmtId="0" fontId="20" fillId="0" borderId="3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7" xfId="0" applyFont="1" applyBorder="1" applyAlignment="1">
      <alignment horizontal="center" vertical="center" wrapText="1"/>
    </xf>
    <xf numFmtId="181" fontId="43" fillId="0" borderId="36" xfId="0" applyNumberFormat="1" applyFont="1" applyBorder="1" applyAlignment="1">
      <alignment horizontal="right" vertical="center" shrinkToFit="1"/>
    </xf>
    <xf numFmtId="181" fontId="43" fillId="0" borderId="37" xfId="0" applyNumberFormat="1" applyFont="1" applyBorder="1" applyAlignment="1">
      <alignment horizontal="right" vertical="center" shrinkToFit="1"/>
    </xf>
    <xf numFmtId="0" fontId="17" fillId="0" borderId="38" xfId="0" applyFont="1" applyBorder="1" applyAlignment="1">
      <alignment horizontal="left" vertical="center" wrapText="1"/>
    </xf>
    <xf numFmtId="0" fontId="11" fillId="0" borderId="38" xfId="0" applyFont="1" applyBorder="1" applyAlignment="1">
      <alignment horizontal="left" vertical="center" wrapText="1"/>
    </xf>
    <xf numFmtId="0" fontId="36" fillId="0" borderId="0" xfId="0" applyFont="1" applyAlignment="1">
      <alignment horizontal="left"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20" fillId="0" borderId="36" xfId="0" applyFont="1" applyBorder="1" applyAlignment="1">
      <alignment horizontal="left" vertical="center" wrapText="1"/>
    </xf>
    <xf numFmtId="0" fontId="20" fillId="0" borderId="7" xfId="0" applyFont="1" applyBorder="1" applyAlignment="1">
      <alignment horizontal="left" vertical="center" wrapText="1"/>
    </xf>
    <xf numFmtId="0" fontId="20" fillId="0" borderId="36" xfId="0" applyFont="1" applyBorder="1" applyAlignment="1">
      <alignment vertical="center" wrapText="1"/>
    </xf>
    <xf numFmtId="0" fontId="20" fillId="0" borderId="7" xfId="0" applyFont="1" applyBorder="1" applyAlignment="1">
      <alignment vertical="center" wrapText="1"/>
    </xf>
    <xf numFmtId="0" fontId="36" fillId="0" borderId="0" xfId="0" applyFont="1" applyAlignment="1">
      <alignment horizontal="center" vertical="center"/>
    </xf>
    <xf numFmtId="0" fontId="36" fillId="0" borderId="0" xfId="0" applyFont="1" applyAlignment="1">
      <alignment vertical="center" wrapText="1"/>
    </xf>
    <xf numFmtId="0" fontId="36" fillId="0" borderId="36" xfId="0" applyFont="1" applyBorder="1" applyAlignment="1">
      <alignment horizontal="center" vertical="center"/>
    </xf>
    <xf numFmtId="0" fontId="36" fillId="0" borderId="7" xfId="0" applyFont="1" applyBorder="1" applyAlignment="1">
      <alignment horizontal="center" vertical="center"/>
    </xf>
    <xf numFmtId="0" fontId="36" fillId="0" borderId="37" xfId="0" applyFont="1" applyBorder="1" applyAlignment="1">
      <alignment horizontal="center" vertical="center"/>
    </xf>
    <xf numFmtId="0" fontId="36" fillId="0" borderId="38" xfId="0" applyFont="1" applyBorder="1" applyAlignment="1">
      <alignment horizontal="center" vertical="center"/>
    </xf>
    <xf numFmtId="0" fontId="35" fillId="0" borderId="0" xfId="0" applyFont="1" applyAlignment="1">
      <alignment horizontal="left" vertical="center" shrinkToFit="1"/>
    </xf>
    <xf numFmtId="0" fontId="36" fillId="0" borderId="0" xfId="0" applyFont="1" applyAlignment="1">
      <alignment horizontal="right" vertical="center"/>
    </xf>
    <xf numFmtId="0" fontId="45" fillId="0" borderId="0" xfId="0" applyFont="1" applyAlignment="1">
      <alignment horizontal="left" vertical="center" wrapText="1"/>
    </xf>
    <xf numFmtId="0" fontId="46" fillId="0" borderId="0" xfId="0" applyFont="1" applyAlignment="1">
      <alignment horizontal="center" vertical="center"/>
    </xf>
    <xf numFmtId="0" fontId="11" fillId="0" borderId="6" xfId="0" applyFont="1" applyBorder="1" applyAlignment="1">
      <alignment horizontal="center" vertical="center" shrinkToFit="1"/>
    </xf>
    <xf numFmtId="0" fontId="54" fillId="0" borderId="0" xfId="0" applyFont="1" applyAlignment="1">
      <alignment horizontal="left" vertical="center"/>
    </xf>
    <xf numFmtId="0" fontId="35" fillId="0" borderId="0" xfId="0" applyFont="1">
      <alignment vertical="center"/>
    </xf>
    <xf numFmtId="0" fontId="35" fillId="0" borderId="6" xfId="0" applyFont="1" applyBorder="1" applyAlignment="1">
      <alignment horizontal="right" vertical="center"/>
    </xf>
    <xf numFmtId="0" fontId="0" fillId="0" borderId="0" xfId="0" applyAlignment="1">
      <alignment horizontal="right" vertical="center"/>
    </xf>
    <xf numFmtId="0" fontId="35" fillId="0" borderId="0" xfId="0" applyFont="1" applyAlignment="1">
      <alignment horizontal="right" vertical="center" shrinkToFit="1"/>
    </xf>
    <xf numFmtId="0" fontId="35" fillId="0" borderId="36" xfId="0" applyFont="1" applyBorder="1" applyAlignment="1">
      <alignment horizontal="left" vertical="center" wrapText="1"/>
    </xf>
    <xf numFmtId="0" fontId="35" fillId="0" borderId="7" xfId="0" applyFont="1" applyBorder="1" applyAlignment="1">
      <alignment horizontal="left" vertical="center" wrapText="1"/>
    </xf>
    <xf numFmtId="0" fontId="35" fillId="0" borderId="37" xfId="0" applyFont="1" applyBorder="1" applyAlignment="1">
      <alignment horizontal="left" vertical="center" wrapText="1"/>
    </xf>
    <xf numFmtId="0" fontId="58" fillId="0" borderId="0" xfId="0" applyFont="1" applyAlignment="1">
      <alignment horizontal="left" vertical="center"/>
    </xf>
    <xf numFmtId="0" fontId="22" fillId="0" borderId="0" xfId="0" applyFont="1" applyAlignment="1">
      <alignment horizontal="left" vertical="center"/>
    </xf>
    <xf numFmtId="178" fontId="35" fillId="0" borderId="7" xfId="0" applyNumberFormat="1" applyFont="1" applyBorder="1" applyAlignment="1">
      <alignment horizontal="right" vertical="center"/>
    </xf>
    <xf numFmtId="178" fontId="35" fillId="0" borderId="37" xfId="0" applyNumberFormat="1" applyFont="1" applyBorder="1" applyAlignment="1">
      <alignment horizontal="right" vertical="center"/>
    </xf>
    <xf numFmtId="178" fontId="35" fillId="0" borderId="36" xfId="0" applyNumberFormat="1" applyFont="1" applyBorder="1" applyAlignment="1">
      <alignment horizontal="right" vertical="center"/>
    </xf>
    <xf numFmtId="0" fontId="35" fillId="0" borderId="39" xfId="0" applyFont="1" applyBorder="1" applyAlignment="1">
      <alignment horizontal="left" vertical="center" wrapText="1"/>
    </xf>
    <xf numFmtId="0" fontId="35" fillId="0" borderId="29" xfId="0" applyFont="1" applyBorder="1" applyAlignment="1">
      <alignment horizontal="left" vertical="center" wrapText="1"/>
    </xf>
    <xf numFmtId="0" fontId="35" fillId="0" borderId="40" xfId="0" applyFont="1" applyBorder="1" applyAlignment="1">
      <alignment horizontal="left" vertical="center" wrapText="1"/>
    </xf>
    <xf numFmtId="0" fontId="35" fillId="0" borderId="48" xfId="0" applyFont="1" applyBorder="1" applyAlignment="1">
      <alignment horizontal="left" vertical="center" wrapText="1"/>
    </xf>
    <xf numFmtId="0" fontId="35" fillId="0" borderId="49" xfId="0" applyFont="1" applyBorder="1" applyAlignment="1">
      <alignment horizontal="left" vertical="center" wrapText="1"/>
    </xf>
    <xf numFmtId="0" fontId="35" fillId="0" borderId="41" xfId="0" applyFont="1" applyBorder="1" applyAlignment="1">
      <alignment horizontal="left" vertical="center" wrapText="1"/>
    </xf>
    <xf numFmtId="0" fontId="35" fillId="0" borderId="6" xfId="0" applyFont="1" applyBorder="1" applyAlignment="1">
      <alignment horizontal="left" vertical="center" wrapText="1"/>
    </xf>
    <xf numFmtId="0" fontId="35" fillId="0" borderId="42" xfId="0" applyFont="1" applyBorder="1" applyAlignment="1">
      <alignment horizontal="left" vertical="center" wrapText="1"/>
    </xf>
    <xf numFmtId="178" fontId="35" fillId="0" borderId="7" xfId="0" applyNumberFormat="1" applyFont="1" applyBorder="1" applyAlignment="1">
      <alignment horizontal="left" vertical="center"/>
    </xf>
    <xf numFmtId="178" fontId="35" fillId="0" borderId="37" xfId="0" applyNumberFormat="1" applyFont="1" applyBorder="1" applyAlignment="1">
      <alignment horizontal="left" vertical="center"/>
    </xf>
    <xf numFmtId="0" fontId="56" fillId="0" borderId="0" xfId="0" applyFont="1" applyAlignment="1">
      <alignment horizontal="left" vertical="center"/>
    </xf>
    <xf numFmtId="0" fontId="35" fillId="0" borderId="0" xfId="0" applyFont="1" applyAlignment="1">
      <alignment horizontal="right" vertical="center"/>
    </xf>
    <xf numFmtId="0" fontId="35" fillId="0" borderId="3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7" xfId="0" applyFont="1" applyBorder="1" applyAlignment="1">
      <alignment horizontal="center" vertical="center" wrapText="1"/>
    </xf>
    <xf numFmtId="178" fontId="35" fillId="0" borderId="39" xfId="0" applyNumberFormat="1" applyFont="1" applyBorder="1" applyAlignment="1">
      <alignment horizontal="right" vertical="center" wrapText="1"/>
    </xf>
    <xf numFmtId="178" fontId="35" fillId="0" borderId="40" xfId="0" applyNumberFormat="1" applyFont="1" applyBorder="1" applyAlignment="1">
      <alignment horizontal="right" vertical="center" wrapText="1"/>
    </xf>
    <xf numFmtId="178" fontId="35" fillId="0" borderId="41" xfId="0" applyNumberFormat="1" applyFont="1" applyBorder="1" applyAlignment="1">
      <alignment horizontal="right" vertical="center" wrapText="1"/>
    </xf>
    <xf numFmtId="178" fontId="35" fillId="0" borderId="42" xfId="0" applyNumberFormat="1" applyFont="1" applyBorder="1" applyAlignment="1">
      <alignment horizontal="right" vertical="center" wrapText="1"/>
    </xf>
    <xf numFmtId="0" fontId="55" fillId="0" borderId="0" xfId="0" applyFont="1" applyAlignment="1">
      <alignment horizontal="left" vertical="center"/>
    </xf>
    <xf numFmtId="188" fontId="35" fillId="0" borderId="36" xfId="0" applyNumberFormat="1" applyFont="1" applyBorder="1" applyAlignment="1">
      <alignment horizontal="right" vertical="center" wrapText="1"/>
    </xf>
    <xf numFmtId="188" fontId="35" fillId="0" borderId="7" xfId="0" applyNumberFormat="1" applyFont="1" applyBorder="1" applyAlignment="1">
      <alignment horizontal="right" vertical="center" wrapText="1"/>
    </xf>
    <xf numFmtId="188" fontId="35" fillId="0" borderId="37" xfId="0" applyNumberFormat="1" applyFont="1" applyBorder="1" applyAlignment="1">
      <alignment horizontal="right" vertical="center" wrapText="1"/>
    </xf>
    <xf numFmtId="182" fontId="35" fillId="0" borderId="36" xfId="0" applyNumberFormat="1" applyFont="1" applyBorder="1" applyAlignment="1">
      <alignment horizontal="right" vertical="center" wrapText="1"/>
    </xf>
    <xf numFmtId="182" fontId="35" fillId="0" borderId="37" xfId="0" applyNumberFormat="1" applyFont="1" applyBorder="1" applyAlignment="1">
      <alignment horizontal="right" vertical="center" wrapText="1"/>
    </xf>
    <xf numFmtId="0" fontId="35" fillId="0" borderId="36"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37" xfId="0" applyFont="1" applyBorder="1" applyAlignment="1">
      <alignment horizontal="center" vertical="center" wrapText="1" shrinkToFit="1"/>
    </xf>
    <xf numFmtId="0" fontId="35" fillId="0" borderId="0" xfId="0" applyFont="1" applyAlignment="1">
      <alignment horizontal="left" vertical="top" wrapText="1"/>
    </xf>
    <xf numFmtId="0" fontId="35" fillId="0" borderId="0" xfId="0" applyFont="1" applyAlignment="1">
      <alignment horizontal="left" vertical="top"/>
    </xf>
    <xf numFmtId="0" fontId="53" fillId="0" borderId="0" xfId="0" applyFont="1" applyAlignment="1">
      <alignment horizontal="left" vertical="center"/>
    </xf>
    <xf numFmtId="0" fontId="35" fillId="0" borderId="36"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37" xfId="0" applyFont="1" applyBorder="1" applyAlignment="1">
      <alignment horizontal="center" vertical="center" shrinkToFit="1"/>
    </xf>
    <xf numFmtId="0" fontId="35" fillId="0" borderId="38" xfId="0" applyFont="1" applyBorder="1" applyAlignment="1">
      <alignment horizontal="center" vertical="center" wrapText="1"/>
    </xf>
    <xf numFmtId="0" fontId="52" fillId="0" borderId="0" xfId="0" applyFont="1" applyAlignment="1">
      <alignment horizontal="left" vertical="center"/>
    </xf>
    <xf numFmtId="0" fontId="46" fillId="0" borderId="0" xfId="0" applyFont="1" applyAlignment="1">
      <alignment horizontal="left" vertical="center"/>
    </xf>
    <xf numFmtId="0" fontId="50" fillId="0" borderId="0" xfId="0" applyFont="1" applyAlignment="1">
      <alignment horizontal="left" vertical="center"/>
    </xf>
    <xf numFmtId="0" fontId="35" fillId="0" borderId="0" xfId="0" applyFont="1" applyAlignment="1">
      <alignment vertical="center" shrinkToFit="1"/>
    </xf>
    <xf numFmtId="0" fontId="11" fillId="0" borderId="0" xfId="0" applyFont="1" applyAlignment="1">
      <alignment horizontal="left" vertical="top" wrapText="1"/>
    </xf>
    <xf numFmtId="0" fontId="0" fillId="0" borderId="0" xfId="0" applyAlignment="1">
      <alignment horizontal="left" vertical="top" wrapText="1"/>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1">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strike val="0"/>
        <color rgb="FFFF0000"/>
      </font>
      <fill>
        <patternFill>
          <bgColor rgb="FFFFCCFF"/>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3AA02DD1-5F3A-4D88-B796-4C1DE91427A4}"/>
            </a:ext>
            <a:ext uri="{C183D7F6-B498-43B3-948B-1728B52AA6E4}">
              <adec:decorative xmlns:adec="http://schemas.microsoft.com/office/drawing/2017/decorative" val="1"/>
            </a:ext>
          </a:extLst>
        </xdr:cNvPr>
        <xdr:cNvCxnSpPr/>
      </xdr:nvCxnSpPr>
      <xdr:spPr>
        <a:xfrm flipH="1">
          <a:off x="15544165" y="1416323"/>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34150B03-1D3E-41A0-B994-2F45725486E4}"/>
            </a:ext>
            <a:ext uri="{C183D7F6-B498-43B3-948B-1728B52AA6E4}">
              <adec:decorative xmlns:adec="http://schemas.microsoft.com/office/drawing/2017/decorative" val="1"/>
            </a:ext>
          </a:extLst>
        </xdr:cNvPr>
        <xdr:cNvCxnSpPr/>
      </xdr:nvCxnSpPr>
      <xdr:spPr>
        <a:xfrm>
          <a:off x="16765905" y="1413964"/>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7C0950D7-A829-4B0B-B0B5-F5C5A4B8FA26}"/>
            </a:ext>
            <a:ext uri="{C183D7F6-B498-43B3-948B-1728B52AA6E4}">
              <adec:decorative xmlns:adec="http://schemas.microsoft.com/office/drawing/2017/decorative" val="1"/>
            </a:ext>
          </a:extLst>
        </xdr:cNvPr>
        <xdr:cNvCxnSpPr/>
      </xdr:nvCxnSpPr>
      <xdr:spPr>
        <a:xfrm>
          <a:off x="12595225" y="1416050"/>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78</xdr:row>
      <xdr:rowOff>56029</xdr:rowOff>
    </xdr:from>
    <xdr:to>
      <xdr:col>15</xdr:col>
      <xdr:colOff>48488</xdr:colOff>
      <xdr:row>78</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679288</xdr:colOff>
      <xdr:row>5</xdr:row>
      <xdr:rowOff>11055</xdr:rowOff>
    </xdr:from>
    <xdr:to>
      <xdr:col>11</xdr:col>
      <xdr:colOff>256763</xdr:colOff>
      <xdr:row>33</xdr:row>
      <xdr:rowOff>149101</xdr:rowOff>
    </xdr:to>
    <xdr:pic>
      <xdr:nvPicPr>
        <xdr:cNvPr id="11" name="図 10">
          <a:extLst>
            <a:ext uri="{FF2B5EF4-FFF2-40B4-BE49-F238E27FC236}">
              <a16:creationId xmlns:a16="http://schemas.microsoft.com/office/drawing/2014/main" id="{061D43B0-F6D5-42C4-A8F6-AF185FC6D1C5}"/>
            </a:ext>
          </a:extLst>
        </xdr:cNvPr>
        <xdr:cNvPicPr>
          <a:picLocks noChangeAspect="1"/>
        </xdr:cNvPicPr>
      </xdr:nvPicPr>
      <xdr:blipFill>
        <a:blip xmlns:r="http://schemas.openxmlformats.org/officeDocument/2006/relationships" r:embed="rId1"/>
        <a:stretch>
          <a:fillRect/>
        </a:stretch>
      </xdr:blipFill>
      <xdr:spPr>
        <a:xfrm>
          <a:off x="679288" y="2258955"/>
          <a:ext cx="7121275" cy="4938646"/>
        </a:xfrm>
        <a:prstGeom prst="rect">
          <a:avLst/>
        </a:prstGeom>
        <a:ln>
          <a:solidFill>
            <a:schemeClr val="bg1">
              <a:lumMod val="85000"/>
            </a:schemeClr>
          </a:solidFill>
        </a:ln>
      </xdr:spPr>
    </xdr:pic>
    <xdr:clientData/>
  </xdr:twoCellAnchor>
  <xdr:twoCellAnchor>
    <xdr:from>
      <xdr:col>1</xdr:col>
      <xdr:colOff>106544</xdr:colOff>
      <xdr:row>3</xdr:row>
      <xdr:rowOff>1827</xdr:rowOff>
    </xdr:from>
    <xdr:to>
      <xdr:col>9</xdr:col>
      <xdr:colOff>605524</xdr:colOff>
      <xdr:row>29</xdr:row>
      <xdr:rowOff>143070</xdr:rowOff>
    </xdr:to>
    <xdr:grpSp>
      <xdr:nvGrpSpPr>
        <xdr:cNvPr id="12" name="グループ化 8">
          <a:extLst>
            <a:ext uri="{FF2B5EF4-FFF2-40B4-BE49-F238E27FC236}">
              <a16:creationId xmlns:a16="http://schemas.microsoft.com/office/drawing/2014/main" id="{D8F7CA3C-8115-4E2B-AB9D-ED8374DCE84E}"/>
            </a:ext>
          </a:extLst>
        </xdr:cNvPr>
        <xdr:cNvGrpSpPr>
          <a:grpSpLocks/>
        </xdr:cNvGrpSpPr>
      </xdr:nvGrpSpPr>
      <xdr:grpSpPr bwMode="auto">
        <a:xfrm>
          <a:off x="794001" y="2155305"/>
          <a:ext cx="5998632" cy="4663548"/>
          <a:chOff x="34592" y="-241376"/>
          <a:chExt cx="6838582" cy="5270260"/>
        </a:xfrm>
      </xdr:grpSpPr>
      <xdr:grpSp>
        <xdr:nvGrpSpPr>
          <xdr:cNvPr id="13" name="グループ化 12">
            <a:extLst>
              <a:ext uri="{FF2B5EF4-FFF2-40B4-BE49-F238E27FC236}">
                <a16:creationId xmlns:a16="http://schemas.microsoft.com/office/drawing/2014/main" id="{FDFD1D5D-F045-FA28-44AF-3D3BED7DDF46}"/>
              </a:ext>
            </a:extLst>
          </xdr:cNvPr>
          <xdr:cNvGrpSpPr>
            <a:grpSpLocks/>
          </xdr:cNvGrpSpPr>
        </xdr:nvGrpSpPr>
        <xdr:grpSpPr bwMode="auto">
          <a:xfrm>
            <a:off x="34592" y="591979"/>
            <a:ext cx="2669768" cy="3460731"/>
            <a:chOff x="82217" y="68104"/>
            <a:chExt cx="2669768" cy="3460731"/>
          </a:xfrm>
        </xdr:grpSpPr>
        <xdr:sp macro="" textlink="">
          <xdr:nvSpPr>
            <xdr:cNvPr id="17" name="角丸四角形 1">
              <a:extLst>
                <a:ext uri="{FF2B5EF4-FFF2-40B4-BE49-F238E27FC236}">
                  <a16:creationId xmlns:a16="http://schemas.microsoft.com/office/drawing/2014/main" id="{0A3FD937-11EE-295B-7777-01CDF598B3EE}"/>
                </a:ext>
              </a:extLst>
            </xdr:cNvPr>
            <xdr:cNvSpPr/>
          </xdr:nvSpPr>
          <xdr:spPr>
            <a:xfrm>
              <a:off x="82217" y="2066225"/>
              <a:ext cx="2669768"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8" name="角丸四角形 4">
              <a:extLst>
                <a:ext uri="{FF2B5EF4-FFF2-40B4-BE49-F238E27FC236}">
                  <a16:creationId xmlns:a16="http://schemas.microsoft.com/office/drawing/2014/main" id="{E69DF169-D78E-2CCF-7886-D89824CCBD98}"/>
                </a:ext>
              </a:extLst>
            </xdr:cNvPr>
            <xdr:cNvSpPr/>
          </xdr:nvSpPr>
          <xdr:spPr>
            <a:xfrm>
              <a:off x="156772" y="68104"/>
              <a:ext cx="1021646" cy="18908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角丸四角形 5">
              <a:extLst>
                <a:ext uri="{FF2B5EF4-FFF2-40B4-BE49-F238E27FC236}">
                  <a16:creationId xmlns:a16="http://schemas.microsoft.com/office/drawing/2014/main" id="{13711172-05B5-3551-3A04-C50C878714C6}"/>
                </a:ext>
              </a:extLst>
            </xdr:cNvPr>
            <xdr:cNvSpPr/>
          </xdr:nvSpPr>
          <xdr:spPr>
            <a:xfrm>
              <a:off x="736045" y="3359336"/>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4" name="角丸四角形吹き出し 7">
            <a:extLst>
              <a:ext uri="{FF2B5EF4-FFF2-40B4-BE49-F238E27FC236}">
                <a16:creationId xmlns:a16="http://schemas.microsoft.com/office/drawing/2014/main" id="{2CD967F4-3856-53B5-4512-903E764882B8}"/>
              </a:ext>
            </a:extLst>
          </xdr:cNvPr>
          <xdr:cNvSpPr/>
        </xdr:nvSpPr>
        <xdr:spPr>
          <a:xfrm>
            <a:off x="1177808" y="-24137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15" name="角丸四角形吹き出し 9">
            <a:extLst>
              <a:ext uri="{FF2B5EF4-FFF2-40B4-BE49-F238E27FC236}">
                <a16:creationId xmlns:a16="http://schemas.microsoft.com/office/drawing/2014/main" id="{3854C3B5-49BB-D120-C128-71FBA0620B6E}"/>
              </a:ext>
            </a:extLst>
          </xdr:cNvPr>
          <xdr:cNvSpPr/>
        </xdr:nvSpPr>
        <xdr:spPr>
          <a:xfrm>
            <a:off x="2728770" y="3012933"/>
            <a:ext cx="4144404" cy="1079439"/>
          </a:xfrm>
          <a:prstGeom prst="wedgeRoundRectCallout">
            <a:avLst>
              <a:gd name="adj1" fmla="val -51005"/>
              <a:gd name="adj2" fmla="val -7246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16" name="角丸四角形吹き出し 10">
            <a:extLst>
              <a:ext uri="{FF2B5EF4-FFF2-40B4-BE49-F238E27FC236}">
                <a16:creationId xmlns:a16="http://schemas.microsoft.com/office/drawing/2014/main" id="{DAAA3A7E-6D35-BBC8-8592-7870CD515FE5}"/>
              </a:ext>
            </a:extLst>
          </xdr:cNvPr>
          <xdr:cNvSpPr/>
        </xdr:nvSpPr>
        <xdr:spPr>
          <a:xfrm>
            <a:off x="1551651" y="4208152"/>
            <a:ext cx="2843254" cy="820732"/>
          </a:xfrm>
          <a:prstGeom prst="wedgeRoundRectCallout">
            <a:avLst>
              <a:gd name="adj1" fmla="val -42339"/>
              <a:gd name="adj2" fmla="val -73792"/>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twoCellAnchor>
    <xdr:from>
      <xdr:col>4</xdr:col>
      <xdr:colOff>313610</xdr:colOff>
      <xdr:row>6</xdr:row>
      <xdr:rowOff>124236</xdr:rowOff>
    </xdr:from>
    <xdr:to>
      <xdr:col>5</xdr:col>
      <xdr:colOff>522315</xdr:colOff>
      <xdr:row>7</xdr:row>
      <xdr:rowOff>117707</xdr:rowOff>
    </xdr:to>
    <xdr:sp macro="" textlink="">
      <xdr:nvSpPr>
        <xdr:cNvPr id="20" name="角丸四角形 4">
          <a:extLst>
            <a:ext uri="{FF2B5EF4-FFF2-40B4-BE49-F238E27FC236}">
              <a16:creationId xmlns:a16="http://schemas.microsoft.com/office/drawing/2014/main" id="{9F0D69B3-841F-401B-9AAB-948B67B3EB87}"/>
            </a:ext>
          </a:extLst>
        </xdr:cNvPr>
        <xdr:cNvSpPr/>
      </xdr:nvSpPr>
      <xdr:spPr bwMode="auto">
        <a:xfrm>
          <a:off x="3056810" y="2543586"/>
          <a:ext cx="894505" cy="164921"/>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360298</xdr:colOff>
      <xdr:row>7</xdr:row>
      <xdr:rowOff>73876</xdr:rowOff>
    </xdr:from>
    <xdr:to>
      <xdr:col>12</xdr:col>
      <xdr:colOff>349774</xdr:colOff>
      <xdr:row>18</xdr:row>
      <xdr:rowOff>124239</xdr:rowOff>
    </xdr:to>
    <xdr:sp macro="" textlink="">
      <xdr:nvSpPr>
        <xdr:cNvPr id="21" name="角丸四角形吹き出し 7">
          <a:extLst>
            <a:ext uri="{FF2B5EF4-FFF2-40B4-BE49-F238E27FC236}">
              <a16:creationId xmlns:a16="http://schemas.microsoft.com/office/drawing/2014/main" id="{D5F9B39B-AE1D-4635-B9D3-84C48DC69DF6}"/>
            </a:ext>
          </a:extLst>
        </xdr:cNvPr>
        <xdr:cNvSpPr/>
      </xdr:nvSpPr>
      <xdr:spPr bwMode="auto">
        <a:xfrm>
          <a:off x="4708668" y="2923093"/>
          <a:ext cx="3095454" cy="1963646"/>
        </a:xfrm>
        <a:prstGeom prst="wedgeRoundRectCallout">
          <a:avLst>
            <a:gd name="adj1" fmla="val -85604"/>
            <a:gd name="adj2" fmla="val -50760"/>
            <a:gd name="adj3" fmla="val 16667"/>
          </a:avLst>
        </a:prstGeom>
        <a:solidFill>
          <a:srgbClr val="FFFFCC"/>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申請時に選択した枠を記載しています。</a:t>
          </a:r>
          <a:endParaRPr kumimoji="1" lang="en-US" altLang="ja-JP" sz="1100" b="0">
            <a:solidFill>
              <a:schemeClr val="tx1"/>
            </a:solidFill>
          </a:endParaRPr>
        </a:p>
        <a:p>
          <a:pPr algn="l">
            <a:lnSpc>
              <a:spcPts val="1300"/>
            </a:lnSpc>
          </a:pPr>
          <a:r>
            <a:rPr kumimoji="1" lang="ja-JP" altLang="en-US" sz="1100" b="1">
              <a:solidFill>
                <a:schemeClr val="tx1"/>
              </a:solidFill>
            </a:rPr>
            <a:t>枠の変更はできません。</a:t>
          </a:r>
          <a:endParaRPr kumimoji="1" lang="en-US" altLang="ja-JP" sz="1100" b="1">
            <a:solidFill>
              <a:schemeClr val="tx1"/>
            </a:solidFill>
          </a:endParaRPr>
        </a:p>
        <a:p>
          <a:pPr algn="l">
            <a:lnSpc>
              <a:spcPts val="1300"/>
            </a:lnSpc>
          </a:pPr>
          <a:r>
            <a:rPr kumimoji="1" lang="ja-JP" altLang="en-US" sz="1100" b="0">
              <a:solidFill>
                <a:schemeClr val="tx1"/>
              </a:solidFill>
            </a:rPr>
            <a:t>また、申請時に「インボイス特例」の適用を希望した場合は、「インボイス特例適用」の記載があります。</a:t>
          </a:r>
          <a:endParaRPr kumimoji="1" lang="en-US" altLang="ja-JP" sz="1100" b="0">
            <a:solidFill>
              <a:schemeClr val="tx1"/>
            </a:solidFill>
          </a:endParaRPr>
        </a:p>
        <a:p>
          <a:pPr algn="l">
            <a:lnSpc>
              <a:spcPts val="1300"/>
            </a:lnSpc>
          </a:pPr>
          <a:r>
            <a:rPr kumimoji="1" lang="ja-JP" altLang="en-US" sz="1100" b="0">
              <a:solidFill>
                <a:schemeClr val="tx1"/>
              </a:solidFill>
            </a:rPr>
            <a:t>「インボイス特例」が適用されている事業者が、「交付すべき補助金の額」の確定時に、「インボイス特例」の適用要件を満たしていないと判断される場合は、「インボイス特例」の上乗せ分（上限</a:t>
          </a:r>
          <a:r>
            <a:rPr kumimoji="1" lang="en-US" altLang="ja-JP" sz="1100" b="0">
              <a:solidFill>
                <a:schemeClr val="tx1"/>
              </a:solidFill>
            </a:rPr>
            <a:t>50</a:t>
          </a:r>
          <a:r>
            <a:rPr kumimoji="1" lang="ja-JP" altLang="en-US" sz="1100" b="0">
              <a:solidFill>
                <a:schemeClr val="tx1"/>
              </a:solidFill>
            </a:rPr>
            <a:t>万円）の額は交付されません。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68035</xdr:rowOff>
    </xdr:from>
    <xdr:to>
      <xdr:col>9</xdr:col>
      <xdr:colOff>91940</xdr:colOff>
      <xdr:row>47</xdr:row>
      <xdr:rowOff>30967</xdr:rowOff>
    </xdr:to>
    <xdr:pic>
      <xdr:nvPicPr>
        <xdr:cNvPr id="7" name="図 6">
          <a:extLst>
            <a:ext uri="{FF2B5EF4-FFF2-40B4-BE49-F238E27FC236}">
              <a16:creationId xmlns:a16="http://schemas.microsoft.com/office/drawing/2014/main" id="{54D5D8FA-292D-42B8-9BD0-B66E64F5AE02}"/>
            </a:ext>
          </a:extLst>
        </xdr:cNvPr>
        <xdr:cNvPicPr>
          <a:picLocks noChangeAspect="1"/>
        </xdr:cNvPicPr>
      </xdr:nvPicPr>
      <xdr:blipFill>
        <a:blip xmlns:r="http://schemas.openxmlformats.org/officeDocument/2006/relationships" r:embed="rId1"/>
        <a:stretch>
          <a:fillRect/>
        </a:stretch>
      </xdr:blipFill>
      <xdr:spPr>
        <a:xfrm>
          <a:off x="685800" y="1868260"/>
          <a:ext cx="5578340" cy="7163832"/>
        </a:xfrm>
        <a:prstGeom prst="rect">
          <a:avLst/>
        </a:prstGeom>
        <a:ln>
          <a:solidFill>
            <a:schemeClr val="tx1">
              <a:lumMod val="75000"/>
              <a:lumOff val="25000"/>
            </a:schemeClr>
          </a:solidFill>
        </a:ln>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8" name="角丸四角形 2">
          <a:extLst>
            <a:ext uri="{FF2B5EF4-FFF2-40B4-BE49-F238E27FC236}">
              <a16:creationId xmlns:a16="http://schemas.microsoft.com/office/drawing/2014/main" id="{55E814C5-735D-484D-9D32-21C9D0369A70}"/>
            </a:ext>
          </a:extLst>
        </xdr:cNvPr>
        <xdr:cNvSpPr/>
      </xdr:nvSpPr>
      <xdr:spPr bwMode="auto">
        <a:xfrm>
          <a:off x="4122508" y="2795905"/>
          <a:ext cx="1750241" cy="25552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9" name="角丸四角形吹き出し 3">
          <a:extLst>
            <a:ext uri="{FF2B5EF4-FFF2-40B4-BE49-F238E27FC236}">
              <a16:creationId xmlns:a16="http://schemas.microsoft.com/office/drawing/2014/main" id="{658CE697-13A2-4FBC-8638-E133E7B69989}"/>
            </a:ext>
          </a:extLst>
        </xdr:cNvPr>
        <xdr:cNvSpPr/>
      </xdr:nvSpPr>
      <xdr:spPr bwMode="auto">
        <a:xfrm>
          <a:off x="4642485" y="1672590"/>
          <a:ext cx="2572093" cy="72023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5</xdr:col>
      <xdr:colOff>653144</xdr:colOff>
      <xdr:row>26</xdr:row>
      <xdr:rowOff>122646</xdr:rowOff>
    </xdr:from>
    <xdr:to>
      <xdr:col>7</xdr:col>
      <xdr:colOff>494935</xdr:colOff>
      <xdr:row>28</xdr:row>
      <xdr:rowOff>12371</xdr:rowOff>
    </xdr:to>
    <xdr:sp macro="" textlink="">
      <xdr:nvSpPr>
        <xdr:cNvPr id="10" name="角丸四角形 4">
          <a:extLst>
            <a:ext uri="{FF2B5EF4-FFF2-40B4-BE49-F238E27FC236}">
              <a16:creationId xmlns:a16="http://schemas.microsoft.com/office/drawing/2014/main" id="{3E7638F5-E5E2-49FA-9B2D-70A93D26BC37}"/>
            </a:ext>
          </a:extLst>
        </xdr:cNvPr>
        <xdr:cNvSpPr/>
      </xdr:nvSpPr>
      <xdr:spPr bwMode="auto">
        <a:xfrm>
          <a:off x="4082144" y="5523321"/>
          <a:ext cx="1213391" cy="23262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314779</xdr:colOff>
      <xdr:row>29</xdr:row>
      <xdr:rowOff>104864</xdr:rowOff>
    </xdr:from>
    <xdr:to>
      <xdr:col>10</xdr:col>
      <xdr:colOff>152699</xdr:colOff>
      <xdr:row>35</xdr:row>
      <xdr:rowOff>71932</xdr:rowOff>
    </xdr:to>
    <xdr:sp macro="" textlink="">
      <xdr:nvSpPr>
        <xdr:cNvPr id="11" name="角丸四角形吹き出し 5">
          <a:extLst>
            <a:ext uri="{FF2B5EF4-FFF2-40B4-BE49-F238E27FC236}">
              <a16:creationId xmlns:a16="http://schemas.microsoft.com/office/drawing/2014/main" id="{5DF56E20-41B1-4832-97F2-61C0C4641E1F}"/>
            </a:ext>
          </a:extLst>
        </xdr:cNvPr>
        <xdr:cNvSpPr/>
      </xdr:nvSpPr>
      <xdr:spPr bwMode="auto">
        <a:xfrm>
          <a:off x="4429579" y="6019889"/>
          <a:ext cx="2581120" cy="995768"/>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実績報告書をチェックした結果、認められた補助金の額が記載されています。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8"/>
  <sheetViews>
    <sheetView showGridLines="0" view="pageBreakPreview" zoomScaleNormal="100" zoomScaleSheetLayoutView="100" workbookViewId="0"/>
  </sheetViews>
  <sheetFormatPr defaultRowHeight="13.5"/>
  <cols>
    <col min="1" max="1" width="12.375" customWidth="1"/>
    <col min="2" max="2" width="8.125" style="52" bestFit="1" customWidth="1"/>
    <col min="3" max="3" width="35.125" customWidth="1"/>
    <col min="4" max="4" width="18.5" customWidth="1"/>
    <col min="257" max="257" width="12.375" customWidth="1"/>
    <col min="258" max="258" width="8.125" bestFit="1" customWidth="1"/>
    <col min="259" max="259" width="35.125" customWidth="1"/>
    <col min="260" max="260" width="16.875" bestFit="1" customWidth="1"/>
    <col min="513" max="513" width="12.375" customWidth="1"/>
    <col min="514" max="514" width="8.125" bestFit="1" customWidth="1"/>
    <col min="515" max="515" width="35.125" customWidth="1"/>
    <col min="516" max="516" width="16.875" bestFit="1" customWidth="1"/>
    <col min="769" max="769" width="12.375" customWidth="1"/>
    <col min="770" max="770" width="8.125" bestFit="1" customWidth="1"/>
    <col min="771" max="771" width="35.125" customWidth="1"/>
    <col min="772" max="772" width="16.875" bestFit="1" customWidth="1"/>
    <col min="1025" max="1025" width="12.375" customWidth="1"/>
    <col min="1026" max="1026" width="8.125" bestFit="1" customWidth="1"/>
    <col min="1027" max="1027" width="35.125" customWidth="1"/>
    <col min="1028" max="1028" width="16.875" bestFit="1" customWidth="1"/>
    <col min="1281" max="1281" width="12.375" customWidth="1"/>
    <col min="1282" max="1282" width="8.125" bestFit="1" customWidth="1"/>
    <col min="1283" max="1283" width="35.125" customWidth="1"/>
    <col min="1284" max="1284" width="16.875" bestFit="1" customWidth="1"/>
    <col min="1537" max="1537" width="12.375" customWidth="1"/>
    <col min="1538" max="1538" width="8.125" bestFit="1" customWidth="1"/>
    <col min="1539" max="1539" width="35.125" customWidth="1"/>
    <col min="1540" max="1540" width="16.875" bestFit="1" customWidth="1"/>
    <col min="1793" max="1793" width="12.375" customWidth="1"/>
    <col min="1794" max="1794" width="8.125" bestFit="1" customWidth="1"/>
    <col min="1795" max="1795" width="35.125" customWidth="1"/>
    <col min="1796" max="1796" width="16.875" bestFit="1" customWidth="1"/>
    <col min="2049" max="2049" width="12.375" customWidth="1"/>
    <col min="2050" max="2050" width="8.125" bestFit="1" customWidth="1"/>
    <col min="2051" max="2051" width="35.125" customWidth="1"/>
    <col min="2052" max="2052" width="16.875" bestFit="1" customWidth="1"/>
    <col min="2305" max="2305" width="12.375" customWidth="1"/>
    <col min="2306" max="2306" width="8.125" bestFit="1" customWidth="1"/>
    <col min="2307" max="2307" width="35.125" customWidth="1"/>
    <col min="2308" max="2308" width="16.875" bestFit="1" customWidth="1"/>
    <col min="2561" max="2561" width="12.375" customWidth="1"/>
    <col min="2562" max="2562" width="8.125" bestFit="1" customWidth="1"/>
    <col min="2563" max="2563" width="35.125" customWidth="1"/>
    <col min="2564" max="2564" width="16.875" bestFit="1" customWidth="1"/>
    <col min="2817" max="2817" width="12.375" customWidth="1"/>
    <col min="2818" max="2818" width="8.125" bestFit="1" customWidth="1"/>
    <col min="2819" max="2819" width="35.125" customWidth="1"/>
    <col min="2820" max="2820" width="16.875" bestFit="1" customWidth="1"/>
    <col min="3073" max="3073" width="12.375" customWidth="1"/>
    <col min="3074" max="3074" width="8.125" bestFit="1" customWidth="1"/>
    <col min="3075" max="3075" width="35.125" customWidth="1"/>
    <col min="3076" max="3076" width="16.875" bestFit="1" customWidth="1"/>
    <col min="3329" max="3329" width="12.375" customWidth="1"/>
    <col min="3330" max="3330" width="8.125" bestFit="1" customWidth="1"/>
    <col min="3331" max="3331" width="35.125" customWidth="1"/>
    <col min="3332" max="3332" width="16.875" bestFit="1" customWidth="1"/>
    <col min="3585" max="3585" width="12.375" customWidth="1"/>
    <col min="3586" max="3586" width="8.125" bestFit="1" customWidth="1"/>
    <col min="3587" max="3587" width="35.125" customWidth="1"/>
    <col min="3588" max="3588" width="16.875" bestFit="1" customWidth="1"/>
    <col min="3841" max="3841" width="12.375" customWidth="1"/>
    <col min="3842" max="3842" width="8.125" bestFit="1" customWidth="1"/>
    <col min="3843" max="3843" width="35.125" customWidth="1"/>
    <col min="3844" max="3844" width="16.875" bestFit="1" customWidth="1"/>
    <col min="4097" max="4097" width="12.375" customWidth="1"/>
    <col min="4098" max="4098" width="8.125" bestFit="1" customWidth="1"/>
    <col min="4099" max="4099" width="35.125" customWidth="1"/>
    <col min="4100" max="4100" width="16.875" bestFit="1" customWidth="1"/>
    <col min="4353" max="4353" width="12.375" customWidth="1"/>
    <col min="4354" max="4354" width="8.125" bestFit="1" customWidth="1"/>
    <col min="4355" max="4355" width="35.125" customWidth="1"/>
    <col min="4356" max="4356" width="16.875" bestFit="1" customWidth="1"/>
    <col min="4609" max="4609" width="12.375" customWidth="1"/>
    <col min="4610" max="4610" width="8.125" bestFit="1" customWidth="1"/>
    <col min="4611" max="4611" width="35.125" customWidth="1"/>
    <col min="4612" max="4612" width="16.875" bestFit="1" customWidth="1"/>
    <col min="4865" max="4865" width="12.375" customWidth="1"/>
    <col min="4866" max="4866" width="8.125" bestFit="1" customWidth="1"/>
    <col min="4867" max="4867" width="35.125" customWidth="1"/>
    <col min="4868" max="4868" width="16.875" bestFit="1" customWidth="1"/>
    <col min="5121" max="5121" width="12.375" customWidth="1"/>
    <col min="5122" max="5122" width="8.125" bestFit="1" customWidth="1"/>
    <col min="5123" max="5123" width="35.125" customWidth="1"/>
    <col min="5124" max="5124" width="16.875" bestFit="1" customWidth="1"/>
    <col min="5377" max="5377" width="12.375" customWidth="1"/>
    <col min="5378" max="5378" width="8.125" bestFit="1" customWidth="1"/>
    <col min="5379" max="5379" width="35.125" customWidth="1"/>
    <col min="5380" max="5380" width="16.875" bestFit="1" customWidth="1"/>
    <col min="5633" max="5633" width="12.375" customWidth="1"/>
    <col min="5634" max="5634" width="8.125" bestFit="1" customWidth="1"/>
    <col min="5635" max="5635" width="35.125" customWidth="1"/>
    <col min="5636" max="5636" width="16.875" bestFit="1" customWidth="1"/>
    <col min="5889" max="5889" width="12.375" customWidth="1"/>
    <col min="5890" max="5890" width="8.125" bestFit="1" customWidth="1"/>
    <col min="5891" max="5891" width="35.125" customWidth="1"/>
    <col min="5892" max="5892" width="16.875" bestFit="1" customWidth="1"/>
    <col min="6145" max="6145" width="12.375" customWidth="1"/>
    <col min="6146" max="6146" width="8.125" bestFit="1" customWidth="1"/>
    <col min="6147" max="6147" width="35.125" customWidth="1"/>
    <col min="6148" max="6148" width="16.875" bestFit="1" customWidth="1"/>
    <col min="6401" max="6401" width="12.375" customWidth="1"/>
    <col min="6402" max="6402" width="8.125" bestFit="1" customWidth="1"/>
    <col min="6403" max="6403" width="35.125" customWidth="1"/>
    <col min="6404" max="6404" width="16.875" bestFit="1" customWidth="1"/>
    <col min="6657" max="6657" width="12.375" customWidth="1"/>
    <col min="6658" max="6658" width="8.125" bestFit="1" customWidth="1"/>
    <col min="6659" max="6659" width="35.125" customWidth="1"/>
    <col min="6660" max="6660" width="16.875" bestFit="1" customWidth="1"/>
    <col min="6913" max="6913" width="12.375" customWidth="1"/>
    <col min="6914" max="6914" width="8.125" bestFit="1" customWidth="1"/>
    <col min="6915" max="6915" width="35.125" customWidth="1"/>
    <col min="6916" max="6916" width="16.875" bestFit="1" customWidth="1"/>
    <col min="7169" max="7169" width="12.375" customWidth="1"/>
    <col min="7170" max="7170" width="8.125" bestFit="1" customWidth="1"/>
    <col min="7171" max="7171" width="35.125" customWidth="1"/>
    <col min="7172" max="7172" width="16.875" bestFit="1" customWidth="1"/>
    <col min="7425" max="7425" width="12.375" customWidth="1"/>
    <col min="7426" max="7426" width="8.125" bestFit="1" customWidth="1"/>
    <col min="7427" max="7427" width="35.125" customWidth="1"/>
    <col min="7428" max="7428" width="16.875" bestFit="1" customWidth="1"/>
    <col min="7681" max="7681" width="12.375" customWidth="1"/>
    <col min="7682" max="7682" width="8.125" bestFit="1" customWidth="1"/>
    <col min="7683" max="7683" width="35.125" customWidth="1"/>
    <col min="7684" max="7684" width="16.875" bestFit="1" customWidth="1"/>
    <col min="7937" max="7937" width="12.375" customWidth="1"/>
    <col min="7938" max="7938" width="8.125" bestFit="1" customWidth="1"/>
    <col min="7939" max="7939" width="35.125" customWidth="1"/>
    <col min="7940" max="7940" width="16.875" bestFit="1" customWidth="1"/>
    <col min="8193" max="8193" width="12.375" customWidth="1"/>
    <col min="8194" max="8194" width="8.125" bestFit="1" customWidth="1"/>
    <col min="8195" max="8195" width="35.125" customWidth="1"/>
    <col min="8196" max="8196" width="16.875" bestFit="1" customWidth="1"/>
    <col min="8449" max="8449" width="12.375" customWidth="1"/>
    <col min="8450" max="8450" width="8.125" bestFit="1" customWidth="1"/>
    <col min="8451" max="8451" width="35.125" customWidth="1"/>
    <col min="8452" max="8452" width="16.875" bestFit="1" customWidth="1"/>
    <col min="8705" max="8705" width="12.375" customWidth="1"/>
    <col min="8706" max="8706" width="8.125" bestFit="1" customWidth="1"/>
    <col min="8707" max="8707" width="35.125" customWidth="1"/>
    <col min="8708" max="8708" width="16.875" bestFit="1" customWidth="1"/>
    <col min="8961" max="8961" width="12.375" customWidth="1"/>
    <col min="8962" max="8962" width="8.125" bestFit="1" customWidth="1"/>
    <col min="8963" max="8963" width="35.125" customWidth="1"/>
    <col min="8964" max="8964" width="16.875" bestFit="1" customWidth="1"/>
    <col min="9217" max="9217" width="12.375" customWidth="1"/>
    <col min="9218" max="9218" width="8.125" bestFit="1" customWidth="1"/>
    <col min="9219" max="9219" width="35.125" customWidth="1"/>
    <col min="9220" max="9220" width="16.875" bestFit="1" customWidth="1"/>
    <col min="9473" max="9473" width="12.375" customWidth="1"/>
    <col min="9474" max="9474" width="8.125" bestFit="1" customWidth="1"/>
    <col min="9475" max="9475" width="35.125" customWidth="1"/>
    <col min="9476" max="9476" width="16.875" bestFit="1" customWidth="1"/>
    <col min="9729" max="9729" width="12.375" customWidth="1"/>
    <col min="9730" max="9730" width="8.125" bestFit="1" customWidth="1"/>
    <col min="9731" max="9731" width="35.125" customWidth="1"/>
    <col min="9732" max="9732" width="16.875" bestFit="1" customWidth="1"/>
    <col min="9985" max="9985" width="12.375" customWidth="1"/>
    <col min="9986" max="9986" width="8.125" bestFit="1" customWidth="1"/>
    <col min="9987" max="9987" width="35.125" customWidth="1"/>
    <col min="9988" max="9988" width="16.875" bestFit="1" customWidth="1"/>
    <col min="10241" max="10241" width="12.375" customWidth="1"/>
    <col min="10242" max="10242" width="8.125" bestFit="1" customWidth="1"/>
    <col min="10243" max="10243" width="35.125" customWidth="1"/>
    <col min="10244" max="10244" width="16.875" bestFit="1" customWidth="1"/>
    <col min="10497" max="10497" width="12.375" customWidth="1"/>
    <col min="10498" max="10498" width="8.125" bestFit="1" customWidth="1"/>
    <col min="10499" max="10499" width="35.125" customWidth="1"/>
    <col min="10500" max="10500" width="16.875" bestFit="1" customWidth="1"/>
    <col min="10753" max="10753" width="12.375" customWidth="1"/>
    <col min="10754" max="10754" width="8.125" bestFit="1" customWidth="1"/>
    <col min="10755" max="10755" width="35.125" customWidth="1"/>
    <col min="10756" max="10756" width="16.875" bestFit="1" customWidth="1"/>
    <col min="11009" max="11009" width="12.375" customWidth="1"/>
    <col min="11010" max="11010" width="8.125" bestFit="1" customWidth="1"/>
    <col min="11011" max="11011" width="35.125" customWidth="1"/>
    <col min="11012" max="11012" width="16.875" bestFit="1" customWidth="1"/>
    <col min="11265" max="11265" width="12.375" customWidth="1"/>
    <col min="11266" max="11266" width="8.125" bestFit="1" customWidth="1"/>
    <col min="11267" max="11267" width="35.125" customWidth="1"/>
    <col min="11268" max="11268" width="16.875" bestFit="1" customWidth="1"/>
    <col min="11521" max="11521" width="12.375" customWidth="1"/>
    <col min="11522" max="11522" width="8.125" bestFit="1" customWidth="1"/>
    <col min="11523" max="11523" width="35.125" customWidth="1"/>
    <col min="11524" max="11524" width="16.875" bestFit="1" customWidth="1"/>
    <col min="11777" max="11777" width="12.375" customWidth="1"/>
    <col min="11778" max="11778" width="8.125" bestFit="1" customWidth="1"/>
    <col min="11779" max="11779" width="35.125" customWidth="1"/>
    <col min="11780" max="11780" width="16.875" bestFit="1" customWidth="1"/>
    <col min="12033" max="12033" width="12.375" customWidth="1"/>
    <col min="12034" max="12034" width="8.125" bestFit="1" customWidth="1"/>
    <col min="12035" max="12035" width="35.125" customWidth="1"/>
    <col min="12036" max="12036" width="16.875" bestFit="1" customWidth="1"/>
    <col min="12289" max="12289" width="12.375" customWidth="1"/>
    <col min="12290" max="12290" width="8.125" bestFit="1" customWidth="1"/>
    <col min="12291" max="12291" width="35.125" customWidth="1"/>
    <col min="12292" max="12292" width="16.875" bestFit="1" customWidth="1"/>
    <col min="12545" max="12545" width="12.375" customWidth="1"/>
    <col min="12546" max="12546" width="8.125" bestFit="1" customWidth="1"/>
    <col min="12547" max="12547" width="35.125" customWidth="1"/>
    <col min="12548" max="12548" width="16.875" bestFit="1" customWidth="1"/>
    <col min="12801" max="12801" width="12.375" customWidth="1"/>
    <col min="12802" max="12802" width="8.125" bestFit="1" customWidth="1"/>
    <col min="12803" max="12803" width="35.125" customWidth="1"/>
    <col min="12804" max="12804" width="16.875" bestFit="1" customWidth="1"/>
    <col min="13057" max="13057" width="12.375" customWidth="1"/>
    <col min="13058" max="13058" width="8.125" bestFit="1" customWidth="1"/>
    <col min="13059" max="13059" width="35.125" customWidth="1"/>
    <col min="13060" max="13060" width="16.875" bestFit="1" customWidth="1"/>
    <col min="13313" max="13313" width="12.375" customWidth="1"/>
    <col min="13314" max="13314" width="8.125" bestFit="1" customWidth="1"/>
    <col min="13315" max="13315" width="35.125" customWidth="1"/>
    <col min="13316" max="13316" width="16.875" bestFit="1" customWidth="1"/>
    <col min="13569" max="13569" width="12.375" customWidth="1"/>
    <col min="13570" max="13570" width="8.125" bestFit="1" customWidth="1"/>
    <col min="13571" max="13571" width="35.125" customWidth="1"/>
    <col min="13572" max="13572" width="16.875" bestFit="1" customWidth="1"/>
    <col min="13825" max="13825" width="12.375" customWidth="1"/>
    <col min="13826" max="13826" width="8.125" bestFit="1" customWidth="1"/>
    <col min="13827" max="13827" width="35.125" customWidth="1"/>
    <col min="13828" max="13828" width="16.875" bestFit="1" customWidth="1"/>
    <col min="14081" max="14081" width="12.375" customWidth="1"/>
    <col min="14082" max="14082" width="8.125" bestFit="1" customWidth="1"/>
    <col min="14083" max="14083" width="35.125" customWidth="1"/>
    <col min="14084" max="14084" width="16.875" bestFit="1" customWidth="1"/>
    <col min="14337" max="14337" width="12.375" customWidth="1"/>
    <col min="14338" max="14338" width="8.125" bestFit="1" customWidth="1"/>
    <col min="14339" max="14339" width="35.125" customWidth="1"/>
    <col min="14340" max="14340" width="16.875" bestFit="1" customWidth="1"/>
    <col min="14593" max="14593" width="12.375" customWidth="1"/>
    <col min="14594" max="14594" width="8.125" bestFit="1" customWidth="1"/>
    <col min="14595" max="14595" width="35.125" customWidth="1"/>
    <col min="14596" max="14596" width="16.875" bestFit="1" customWidth="1"/>
    <col min="14849" max="14849" width="12.375" customWidth="1"/>
    <col min="14850" max="14850" width="8.125" bestFit="1" customWidth="1"/>
    <col min="14851" max="14851" width="35.125" customWidth="1"/>
    <col min="14852" max="14852" width="16.875" bestFit="1" customWidth="1"/>
    <col min="15105" max="15105" width="12.375" customWidth="1"/>
    <col min="15106" max="15106" width="8.125" bestFit="1" customWidth="1"/>
    <col min="15107" max="15107" width="35.125" customWidth="1"/>
    <col min="15108" max="15108" width="16.875" bestFit="1" customWidth="1"/>
    <col min="15361" max="15361" width="12.375" customWidth="1"/>
    <col min="15362" max="15362" width="8.125" bestFit="1" customWidth="1"/>
    <col min="15363" max="15363" width="35.125" customWidth="1"/>
    <col min="15364" max="15364" width="16.875" bestFit="1" customWidth="1"/>
    <col min="15617" max="15617" width="12.375" customWidth="1"/>
    <col min="15618" max="15618" width="8.125" bestFit="1" customWidth="1"/>
    <col min="15619" max="15619" width="35.125" customWidth="1"/>
    <col min="15620" max="15620" width="16.875" bestFit="1" customWidth="1"/>
    <col min="15873" max="15873" width="12.375" customWidth="1"/>
    <col min="15874" max="15874" width="8.125" bestFit="1" customWidth="1"/>
    <col min="15875" max="15875" width="35.125" customWidth="1"/>
    <col min="15876" max="15876" width="16.875" bestFit="1" customWidth="1"/>
    <col min="16129" max="16129" width="12.375" customWidth="1"/>
    <col min="16130" max="16130" width="8.125" bestFit="1" customWidth="1"/>
    <col min="16131" max="16131" width="35.125" customWidth="1"/>
    <col min="16132" max="16132" width="16.875" bestFit="1" customWidth="1"/>
  </cols>
  <sheetData>
    <row r="1" spans="1:4">
      <c r="A1" t="s">
        <v>306</v>
      </c>
    </row>
    <row r="2" spans="1:4">
      <c r="A2" t="s">
        <v>317</v>
      </c>
      <c r="B2"/>
    </row>
    <row r="3" spans="1:4">
      <c r="A3" s="196" t="s">
        <v>318</v>
      </c>
      <c r="B3" s="196"/>
      <c r="C3" s="196"/>
      <c r="D3" s="196"/>
    </row>
    <row r="4" spans="1:4">
      <c r="A4" t="s">
        <v>319</v>
      </c>
      <c r="B4"/>
    </row>
    <row r="5" spans="1:4" ht="36" customHeight="1">
      <c r="A5" s="197" t="s">
        <v>320</v>
      </c>
      <c r="B5" s="197"/>
      <c r="C5" s="197"/>
      <c r="D5" s="197"/>
    </row>
    <row r="7" spans="1:4">
      <c r="A7" s="192" t="s">
        <v>103</v>
      </c>
      <c r="B7" s="192"/>
      <c r="C7" s="192"/>
      <c r="D7" s="192"/>
    </row>
    <row r="8" spans="1:4">
      <c r="A8" s="118"/>
      <c r="B8" s="118"/>
      <c r="C8" s="118"/>
      <c r="D8" s="119"/>
    </row>
    <row r="9" spans="1:4" ht="18" customHeight="1">
      <c r="A9" s="120" t="s">
        <v>104</v>
      </c>
      <c r="B9" s="193" t="s">
        <v>105</v>
      </c>
      <c r="C9" s="193"/>
      <c r="D9" s="120" t="s">
        <v>106</v>
      </c>
    </row>
    <row r="10" spans="1:4" ht="27" customHeight="1">
      <c r="A10" s="194" t="s">
        <v>107</v>
      </c>
      <c r="B10" s="112" t="s">
        <v>108</v>
      </c>
      <c r="C10" s="163" t="s">
        <v>109</v>
      </c>
      <c r="D10" s="112" t="s">
        <v>110</v>
      </c>
    </row>
    <row r="11" spans="1:4" ht="27" customHeight="1">
      <c r="A11" s="194"/>
      <c r="B11" s="112" t="s">
        <v>111</v>
      </c>
      <c r="C11" s="163" t="s">
        <v>112</v>
      </c>
      <c r="D11" s="112" t="s">
        <v>110</v>
      </c>
    </row>
    <row r="12" spans="1:4" ht="27" customHeight="1">
      <c r="A12" s="194"/>
      <c r="B12" s="112" t="s">
        <v>113</v>
      </c>
      <c r="C12" s="163" t="s">
        <v>114</v>
      </c>
      <c r="D12" s="112" t="s">
        <v>115</v>
      </c>
    </row>
    <row r="13" spans="1:4" ht="27" customHeight="1">
      <c r="A13" s="194"/>
      <c r="B13" s="112" t="s">
        <v>116</v>
      </c>
      <c r="C13" s="163" t="s">
        <v>117</v>
      </c>
      <c r="D13" s="121" t="s">
        <v>118</v>
      </c>
    </row>
    <row r="14" spans="1:4" ht="27" customHeight="1">
      <c r="A14" s="194"/>
      <c r="B14" s="112" t="s">
        <v>119</v>
      </c>
      <c r="C14" s="163" t="s">
        <v>120</v>
      </c>
      <c r="D14" s="112" t="s">
        <v>115</v>
      </c>
    </row>
    <row r="15" spans="1:4" ht="27" customHeight="1">
      <c r="A15" s="122" t="s">
        <v>121</v>
      </c>
      <c r="B15" s="112" t="s">
        <v>122</v>
      </c>
      <c r="C15" s="163" t="s">
        <v>123</v>
      </c>
      <c r="D15" s="112" t="s">
        <v>110</v>
      </c>
    </row>
    <row r="16" spans="1:4" ht="27" customHeight="1">
      <c r="A16" s="123" t="s">
        <v>124</v>
      </c>
      <c r="B16" s="112" t="s">
        <v>125</v>
      </c>
      <c r="C16" s="163" t="s">
        <v>126</v>
      </c>
      <c r="D16" s="112" t="s">
        <v>110</v>
      </c>
    </row>
    <row r="17" spans="1:4" ht="27" customHeight="1">
      <c r="A17" s="195" t="s">
        <v>127</v>
      </c>
      <c r="B17" s="112" t="s">
        <v>128</v>
      </c>
      <c r="C17" s="163" t="s">
        <v>129</v>
      </c>
      <c r="D17" s="112" t="s">
        <v>130</v>
      </c>
    </row>
    <row r="18" spans="1:4" ht="27" customHeight="1">
      <c r="A18" s="195"/>
      <c r="B18" s="112" t="s">
        <v>131</v>
      </c>
      <c r="C18" s="163" t="s">
        <v>132</v>
      </c>
      <c r="D18" s="112" t="s">
        <v>130</v>
      </c>
    </row>
  </sheetData>
  <mergeCells count="6">
    <mergeCell ref="A7:D7"/>
    <mergeCell ref="B9:C9"/>
    <mergeCell ref="A10:A14"/>
    <mergeCell ref="A17:A18"/>
    <mergeCell ref="A3:D3"/>
    <mergeCell ref="A5:D5"/>
  </mergeCells>
  <phoneticPr fontId="13"/>
  <hyperlinks>
    <hyperlink ref="C10" location="経費支出管理表!A1" display="経費支出管理表" xr:uid="{00000000-0004-0000-0000-000000000000}"/>
    <hyperlink ref="C11" location="別紙３支出内訳書!A1" display="別紙3支出内訳表" xr:uid="{00000000-0004-0000-0000-000001000000}"/>
    <hyperlink ref="C12" location="別紙4収益納付!A1" display="別紙4収益納付" xr:uid="{00000000-0004-0000-0000-000002000000}"/>
    <hyperlink ref="C13" location="別紙5賃金引上げ枠報告書!A1" display="別紙5賃金引上げ枠に係る実施報告書" xr:uid="{00000000-0004-0000-0000-000003000000}"/>
    <hyperlink ref="C14" location="'様式第11-2取得財産管理明細表'!A1" display="様式第11-2取得財産管理明細表" xr:uid="{00000000-0004-0000-0000-000004000000}"/>
    <hyperlink ref="C15" location="様式第9精算払請求書!A1" display="様式第9精算払請求書" xr:uid="{00000000-0004-0000-0000-000005000000}"/>
    <hyperlink ref="C16" location="様式第14状況報告書!A1" display="様式第14状況報告書" xr:uid="{00000000-0004-0000-0000-000006000000}"/>
    <hyperlink ref="C17" location="'参考　交付決定通知書とは'!A1" display="参考　交付決定通知書とは" xr:uid="{00000000-0004-0000-0000-000007000000}"/>
    <hyperlink ref="C18" location="'参考　確定通知書とは'!A1" display="参考　確定通知書とは" xr:uid="{00000000-0004-0000-0000-000008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P84"/>
  <sheetViews>
    <sheetView showGridLines="0" view="pageBreakPreview" topLeftCell="A46" zoomScaleNormal="100" zoomScaleSheetLayoutView="100" workbookViewId="0">
      <selection activeCell="A65" sqref="A65:M65"/>
    </sheetView>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8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8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8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8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8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8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8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8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8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8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8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8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8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8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8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8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8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8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8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8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8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8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8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8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8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8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8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8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8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8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8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8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8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8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8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8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8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8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8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8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8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8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8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8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8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8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8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8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8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8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8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8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8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8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8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8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8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8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8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8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8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8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8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875" customWidth="1"/>
  </cols>
  <sheetData>
    <row r="1" spans="1:16" ht="33" customHeight="1">
      <c r="A1" s="149" t="s">
        <v>225</v>
      </c>
      <c r="B1" s="149"/>
      <c r="C1" s="149"/>
      <c r="D1" s="149"/>
      <c r="E1" s="149"/>
      <c r="F1" s="149"/>
      <c r="G1" s="149"/>
      <c r="H1" s="149"/>
      <c r="I1" s="149"/>
      <c r="J1" s="149"/>
      <c r="K1" s="149"/>
      <c r="L1" s="149"/>
      <c r="M1" s="149"/>
    </row>
    <row r="2" spans="1:16" ht="18.75">
      <c r="A2" s="347"/>
      <c r="B2" s="347"/>
      <c r="C2" s="347"/>
      <c r="D2" s="347"/>
      <c r="E2" s="347"/>
      <c r="F2" s="347"/>
      <c r="G2" s="347"/>
      <c r="H2" s="347"/>
      <c r="I2" s="347"/>
      <c r="J2" s="347"/>
      <c r="K2" s="347"/>
      <c r="L2" s="347"/>
      <c r="M2" s="347"/>
      <c r="N2" s="150"/>
      <c r="O2" s="150"/>
      <c r="P2" s="150"/>
    </row>
    <row r="3" spans="1:16" ht="14.25">
      <c r="A3" s="314" t="s">
        <v>226</v>
      </c>
      <c r="B3" s="314"/>
      <c r="C3" s="314"/>
      <c r="D3" s="314"/>
      <c r="E3" s="314"/>
      <c r="F3" s="314"/>
      <c r="G3" s="314"/>
      <c r="H3" s="152"/>
      <c r="I3" s="152"/>
      <c r="J3" s="152"/>
    </row>
    <row r="4" spans="1:16" ht="14.25">
      <c r="A4" s="144"/>
      <c r="B4" s="144"/>
      <c r="K4" s="353" t="str">
        <f>IF(経費支出管理表!H4="","",経費支出管理表!H4)</f>
        <v/>
      </c>
      <c r="L4" s="353"/>
      <c r="M4" s="353"/>
    </row>
    <row r="5" spans="1:16" ht="13.5" customHeight="1">
      <c r="K5" s="354" t="s">
        <v>227</v>
      </c>
      <c r="L5" s="354"/>
      <c r="M5" s="354"/>
    </row>
    <row r="6" spans="1:16" ht="14.25">
      <c r="A6" s="124"/>
      <c r="B6" s="124"/>
    </row>
    <row r="7" spans="1:16" ht="14.25">
      <c r="A7" s="314" t="s">
        <v>228</v>
      </c>
      <c r="B7" s="314"/>
      <c r="C7" s="314"/>
      <c r="D7" s="314"/>
      <c r="E7" s="314"/>
      <c r="F7" s="314"/>
      <c r="G7" s="314"/>
      <c r="H7" s="314"/>
      <c r="I7" s="314"/>
      <c r="J7" s="314"/>
      <c r="K7" s="314"/>
      <c r="L7" s="314"/>
      <c r="M7" s="314"/>
    </row>
    <row r="8" spans="1:16" ht="14.25">
      <c r="A8" s="124"/>
      <c r="B8" s="124"/>
    </row>
    <row r="9" spans="1:16" ht="19.5" customHeight="1">
      <c r="E9" s="314" t="s">
        <v>170</v>
      </c>
      <c r="F9" s="314"/>
      <c r="G9" s="314"/>
      <c r="H9" s="345" t="str">
        <f>IF(様式第9精算払請求書!D9="","",様式第9精算払請求書!D9)</f>
        <v/>
      </c>
      <c r="I9" s="345"/>
      <c r="J9" s="345"/>
      <c r="K9" s="345"/>
      <c r="L9" s="345"/>
      <c r="M9" s="345"/>
    </row>
    <row r="10" spans="1:16" ht="19.5" customHeight="1">
      <c r="E10" s="134"/>
      <c r="F10" s="134"/>
      <c r="G10" s="134"/>
      <c r="H10" s="401" t="str">
        <f>IF(様式第9精算払請求書!D10="","",様式第9精算払請求書!D10)</f>
        <v/>
      </c>
      <c r="I10" s="401"/>
      <c r="J10" s="401"/>
      <c r="K10" s="401"/>
      <c r="L10" s="401"/>
      <c r="M10" s="401"/>
    </row>
    <row r="11" spans="1:16" ht="19.5" customHeight="1">
      <c r="E11" s="314" t="s">
        <v>171</v>
      </c>
      <c r="F11" s="314"/>
      <c r="G11" s="314"/>
      <c r="H11" s="345" t="str">
        <f>IF(様式第9精算払請求書!D11="","",様式第9精算払請求書!D11)</f>
        <v/>
      </c>
      <c r="I11" s="345"/>
      <c r="J11" s="345"/>
      <c r="K11" s="345"/>
      <c r="L11" s="345"/>
      <c r="M11" s="345"/>
    </row>
    <row r="12" spans="1:16" ht="19.5" customHeight="1">
      <c r="C12" s="135"/>
      <c r="E12" s="345" t="s">
        <v>172</v>
      </c>
      <c r="F12" s="345"/>
      <c r="G12" s="345"/>
      <c r="H12" s="345" t="str">
        <f>IF(様式第9精算払請求書!D12="","",様式第9精算払請求書!D12)</f>
        <v/>
      </c>
      <c r="I12" s="345"/>
      <c r="J12" s="345"/>
      <c r="K12" s="345"/>
      <c r="L12" s="345"/>
      <c r="M12" s="136" t="s">
        <v>173</v>
      </c>
    </row>
    <row r="13" spans="1:16">
      <c r="E13" s="154"/>
      <c r="F13" s="154"/>
      <c r="G13" s="154"/>
      <c r="H13" s="154"/>
      <c r="I13" s="154"/>
      <c r="J13" s="154"/>
      <c r="K13" s="154"/>
      <c r="L13" s="154"/>
      <c r="M13" s="154"/>
    </row>
    <row r="14" spans="1:16">
      <c r="C14" s="155"/>
      <c r="D14" s="155"/>
      <c r="E14" s="155"/>
      <c r="F14" s="155"/>
      <c r="G14" s="155"/>
      <c r="H14" s="155"/>
      <c r="I14" s="155"/>
      <c r="J14" s="155"/>
      <c r="K14" s="155"/>
      <c r="L14" s="155"/>
    </row>
    <row r="15" spans="1:16" ht="14.25">
      <c r="A15" s="315" t="s">
        <v>229</v>
      </c>
      <c r="B15" s="315"/>
      <c r="C15" s="315"/>
      <c r="D15" s="315"/>
      <c r="E15" s="315"/>
      <c r="F15" s="315"/>
      <c r="G15" s="315"/>
      <c r="H15" s="315"/>
      <c r="I15" s="315"/>
      <c r="J15" s="315"/>
      <c r="K15" s="315"/>
      <c r="L15" s="315"/>
      <c r="M15" s="315"/>
    </row>
    <row r="16" spans="1:16" ht="18.75" customHeight="1">
      <c r="A16" s="124"/>
      <c r="B16" s="124"/>
    </row>
    <row r="17" spans="1:13" ht="14.25">
      <c r="A17" s="314" t="s">
        <v>298</v>
      </c>
      <c r="B17" s="314"/>
      <c r="C17" s="314"/>
      <c r="D17" s="314"/>
      <c r="E17" s="314"/>
      <c r="F17" s="314"/>
      <c r="G17" s="314"/>
      <c r="H17" s="314"/>
      <c r="I17" s="314"/>
      <c r="J17" s="314"/>
      <c r="K17" s="314"/>
      <c r="L17" s="314"/>
      <c r="M17" s="314"/>
    </row>
    <row r="18" spans="1:13" ht="14.25">
      <c r="A18" s="314" t="s">
        <v>299</v>
      </c>
      <c r="B18" s="314"/>
      <c r="C18" s="314"/>
      <c r="D18" s="314"/>
      <c r="E18" s="314"/>
      <c r="F18" s="314"/>
      <c r="G18" s="314"/>
      <c r="H18" s="314"/>
      <c r="I18" s="314"/>
      <c r="J18" s="314"/>
      <c r="K18" s="314"/>
      <c r="L18" s="314"/>
      <c r="M18" s="314"/>
    </row>
    <row r="19" spans="1:13" ht="18" customHeight="1">
      <c r="A19" s="151"/>
      <c r="B19" s="151"/>
    </row>
    <row r="20" spans="1:13" ht="14.25">
      <c r="A20" s="315" t="s">
        <v>137</v>
      </c>
      <c r="B20" s="315"/>
      <c r="C20" s="315"/>
      <c r="D20" s="315"/>
      <c r="E20" s="315"/>
      <c r="F20" s="315"/>
      <c r="G20" s="315"/>
      <c r="H20" s="315"/>
      <c r="I20" s="315"/>
      <c r="J20" s="315"/>
      <c r="K20" s="315"/>
      <c r="L20" s="315"/>
      <c r="M20" s="315"/>
    </row>
    <row r="21" spans="1:13" ht="16.5" customHeight="1">
      <c r="A21" s="124"/>
      <c r="B21" s="124"/>
    </row>
    <row r="22" spans="1:13" ht="15.75" customHeight="1">
      <c r="A22" s="314" t="s">
        <v>210</v>
      </c>
      <c r="B22" s="314"/>
      <c r="C22" s="314"/>
      <c r="D22" s="314"/>
      <c r="E22" s="314"/>
      <c r="F22" s="314"/>
      <c r="G22" s="314"/>
      <c r="H22" s="314"/>
      <c r="I22" s="314"/>
      <c r="J22" s="314"/>
      <c r="K22" s="314"/>
      <c r="L22" s="314"/>
      <c r="M22" s="314"/>
    </row>
    <row r="23" spans="1:13" ht="15.75" customHeight="1">
      <c r="A23" s="314" t="s">
        <v>211</v>
      </c>
      <c r="B23" s="314"/>
      <c r="C23" s="314"/>
      <c r="D23" s="314"/>
      <c r="E23" s="314"/>
      <c r="F23" s="314"/>
      <c r="G23" s="314"/>
      <c r="H23" s="314"/>
      <c r="I23" s="314"/>
      <c r="J23" s="314"/>
      <c r="K23" s="314"/>
      <c r="L23" s="314"/>
      <c r="M23" s="314"/>
    </row>
    <row r="24" spans="1:13" ht="15.75" customHeight="1">
      <c r="A24" s="314" t="str">
        <f>様式第9精算払請求書!A24</f>
        <v>　　　　（20●年　月　日交付決定（第●回受付締切分））</v>
      </c>
      <c r="B24" s="314"/>
      <c r="C24" s="314"/>
      <c r="D24" s="314"/>
      <c r="E24" s="314"/>
      <c r="F24" s="314"/>
      <c r="G24" s="314"/>
      <c r="H24" s="314"/>
      <c r="I24" s="314"/>
      <c r="J24" s="314"/>
      <c r="K24" s="314"/>
      <c r="L24" s="314"/>
      <c r="M24" s="314"/>
    </row>
    <row r="25" spans="1:13" ht="14.25">
      <c r="A25" s="124"/>
      <c r="B25" s="124"/>
      <c r="C25" s="36"/>
      <c r="D25" s="36"/>
      <c r="E25" s="36"/>
      <c r="F25" s="36"/>
      <c r="G25" s="36"/>
      <c r="H25" s="36"/>
      <c r="I25" s="36"/>
      <c r="J25" s="36"/>
      <c r="K25" s="36"/>
      <c r="L25" s="36"/>
      <c r="M25" s="36"/>
    </row>
    <row r="26" spans="1:13" ht="15.75" customHeight="1">
      <c r="A26" s="314" t="s">
        <v>230</v>
      </c>
      <c r="B26" s="314"/>
      <c r="C26" s="314"/>
      <c r="D26" s="314"/>
      <c r="E26" s="314"/>
      <c r="F26" s="314"/>
      <c r="G26" s="314"/>
      <c r="H26" s="314"/>
      <c r="I26" s="314"/>
      <c r="J26" s="314"/>
      <c r="K26" s="314"/>
      <c r="L26" s="314"/>
      <c r="M26" s="314"/>
    </row>
    <row r="27" spans="1:13" ht="15.75" customHeight="1">
      <c r="A27" s="314" t="s">
        <v>231</v>
      </c>
      <c r="B27" s="314"/>
      <c r="C27" s="314"/>
      <c r="D27" s="314"/>
      <c r="E27" s="314"/>
      <c r="F27" s="314"/>
      <c r="G27" s="314"/>
      <c r="H27" s="314"/>
      <c r="I27" s="314"/>
      <c r="J27" s="314"/>
      <c r="K27" s="314"/>
      <c r="L27" s="314"/>
      <c r="M27" s="314"/>
    </row>
    <row r="28" spans="1:13" ht="15.75" customHeight="1">
      <c r="A28" s="314" t="s">
        <v>232</v>
      </c>
      <c r="B28" s="314"/>
      <c r="C28" s="314"/>
      <c r="D28" s="314"/>
      <c r="E28" s="314"/>
      <c r="F28" s="314"/>
      <c r="G28" s="314"/>
      <c r="H28" s="314"/>
      <c r="I28" s="314"/>
      <c r="J28" s="314"/>
      <c r="K28" s="314"/>
      <c r="L28" s="314"/>
      <c r="M28" s="314"/>
    </row>
    <row r="29" spans="1:13" ht="15.75" customHeight="1">
      <c r="A29" s="398" t="s">
        <v>274</v>
      </c>
      <c r="B29" s="314"/>
      <c r="C29" s="314"/>
      <c r="D29" s="314"/>
      <c r="E29" s="314"/>
      <c r="F29" s="314"/>
      <c r="G29" s="314"/>
      <c r="H29" s="314"/>
      <c r="I29" s="314"/>
      <c r="J29" s="314"/>
      <c r="K29" s="314"/>
      <c r="L29" s="314"/>
      <c r="M29" s="314"/>
    </row>
    <row r="30" spans="1:13" ht="14.25">
      <c r="A30" s="134"/>
      <c r="B30" s="134"/>
      <c r="C30" s="24"/>
      <c r="D30" s="24"/>
      <c r="E30" s="24"/>
      <c r="F30" s="24"/>
      <c r="G30" s="24"/>
      <c r="H30" s="24"/>
      <c r="I30" s="24"/>
      <c r="J30" s="24"/>
      <c r="K30" s="24"/>
      <c r="L30" s="24"/>
      <c r="M30" s="24"/>
    </row>
    <row r="31" spans="1:13" ht="15.75" customHeight="1">
      <c r="A31" s="314" t="s">
        <v>233</v>
      </c>
      <c r="B31" s="314"/>
      <c r="C31" s="314"/>
      <c r="D31" s="314"/>
      <c r="E31" s="314"/>
      <c r="F31" s="314"/>
      <c r="G31" s="314"/>
      <c r="H31" s="314"/>
      <c r="I31" s="314"/>
      <c r="J31" s="314"/>
      <c r="K31" s="314"/>
      <c r="L31" s="314"/>
      <c r="M31" s="314"/>
    </row>
    <row r="32" spans="1:13" ht="15.75" customHeight="1">
      <c r="A32" s="314" t="s">
        <v>300</v>
      </c>
      <c r="B32" s="314"/>
      <c r="C32" s="314"/>
      <c r="D32" s="314"/>
      <c r="E32" s="314"/>
      <c r="F32" s="314"/>
      <c r="G32" s="314"/>
      <c r="H32" s="314"/>
      <c r="I32" s="314"/>
      <c r="J32" s="314"/>
      <c r="K32" s="314"/>
      <c r="L32" s="314"/>
      <c r="M32" s="314"/>
    </row>
    <row r="33" spans="1:13" ht="21.75" customHeight="1">
      <c r="A33" s="156"/>
      <c r="B33" s="399"/>
      <c r="C33" s="400"/>
      <c r="D33" s="400"/>
      <c r="E33" s="400"/>
      <c r="F33" s="400"/>
      <c r="G33" s="400"/>
      <c r="H33" s="400"/>
      <c r="I33" s="400"/>
      <c r="J33" s="400"/>
      <c r="K33" s="400"/>
      <c r="L33" s="400"/>
      <c r="M33" s="400"/>
    </row>
    <row r="34" spans="1:13" ht="15.75">
      <c r="A34" s="151"/>
      <c r="B34" s="151"/>
    </row>
    <row r="35" spans="1:13" ht="15.75" customHeight="1">
      <c r="A35" s="314" t="s">
        <v>234</v>
      </c>
      <c r="B35" s="314"/>
      <c r="C35" s="314"/>
      <c r="D35" s="314"/>
      <c r="E35" s="314"/>
      <c r="F35" s="314"/>
      <c r="G35" s="314"/>
      <c r="H35" s="314"/>
      <c r="I35" s="314"/>
      <c r="J35" s="314"/>
      <c r="K35" s="314"/>
      <c r="L35" s="314"/>
      <c r="M35" s="314"/>
    </row>
    <row r="36" spans="1:13" ht="21.75" customHeight="1">
      <c r="A36" s="156"/>
      <c r="B36" s="399"/>
      <c r="C36" s="400"/>
      <c r="D36" s="400"/>
      <c r="E36" s="400"/>
      <c r="F36" s="400"/>
      <c r="G36" s="400"/>
      <c r="H36" s="400"/>
      <c r="I36" s="400"/>
      <c r="J36" s="400"/>
      <c r="K36" s="400"/>
      <c r="L36" s="400"/>
      <c r="M36" s="400"/>
    </row>
    <row r="37" spans="1:13" ht="15.75">
      <c r="A37" s="157"/>
      <c r="B37" s="157"/>
      <c r="C37" s="25"/>
      <c r="D37" s="25"/>
      <c r="E37" s="25"/>
      <c r="F37" s="25"/>
      <c r="G37" s="25"/>
      <c r="H37" s="25"/>
      <c r="I37" s="25"/>
      <c r="J37" s="25"/>
      <c r="K37" s="25"/>
      <c r="L37" s="25"/>
      <c r="M37" s="25"/>
    </row>
    <row r="38" spans="1:13" ht="15.75" customHeight="1">
      <c r="A38" s="314" t="s">
        <v>235</v>
      </c>
      <c r="B38" s="314"/>
      <c r="C38" s="314"/>
      <c r="D38" s="314"/>
      <c r="E38" s="314"/>
      <c r="F38" s="314"/>
      <c r="G38" s="314"/>
      <c r="H38" s="314"/>
      <c r="I38" s="314"/>
      <c r="J38" s="314"/>
      <c r="K38" s="314"/>
      <c r="L38" s="314"/>
      <c r="M38" s="314"/>
    </row>
    <row r="39" spans="1:13" ht="20.25" customHeight="1">
      <c r="A39" s="134"/>
      <c r="B39" s="391"/>
      <c r="C39" s="392"/>
      <c r="D39" s="392"/>
      <c r="E39" s="392"/>
      <c r="F39" s="392"/>
      <c r="G39" s="392"/>
      <c r="H39" s="392"/>
      <c r="I39" s="392"/>
      <c r="J39" s="392"/>
      <c r="K39" s="392"/>
      <c r="L39" s="392"/>
      <c r="M39" s="392"/>
    </row>
    <row r="40" spans="1:13" ht="20.25" customHeight="1">
      <c r="A40" s="134"/>
      <c r="B40" s="392"/>
      <c r="C40" s="392"/>
      <c r="D40" s="392"/>
      <c r="E40" s="392"/>
      <c r="F40" s="392"/>
      <c r="G40" s="392"/>
      <c r="H40" s="392"/>
      <c r="I40" s="392"/>
      <c r="J40" s="392"/>
      <c r="K40" s="392"/>
      <c r="L40" s="392"/>
      <c r="M40" s="392"/>
    </row>
    <row r="41" spans="1:13" ht="20.25" customHeight="1">
      <c r="A41" s="134"/>
      <c r="B41" s="392"/>
      <c r="C41" s="392"/>
      <c r="D41" s="392"/>
      <c r="E41" s="392"/>
      <c r="F41" s="392"/>
      <c r="G41" s="392"/>
      <c r="H41" s="392"/>
      <c r="I41" s="392"/>
      <c r="J41" s="392"/>
      <c r="K41" s="392"/>
      <c r="L41" s="392"/>
      <c r="M41" s="392"/>
    </row>
    <row r="42" spans="1:13" ht="20.25" customHeight="1">
      <c r="A42" s="157"/>
      <c r="B42" s="392"/>
      <c r="C42" s="392"/>
      <c r="D42" s="392"/>
      <c r="E42" s="392"/>
      <c r="F42" s="392"/>
      <c r="G42" s="392"/>
      <c r="H42" s="392"/>
      <c r="I42" s="392"/>
      <c r="J42" s="392"/>
      <c r="K42" s="392"/>
      <c r="L42" s="392"/>
      <c r="M42" s="392"/>
    </row>
    <row r="43" spans="1:13" ht="20.25" customHeight="1">
      <c r="A43" s="157"/>
      <c r="B43" s="392"/>
      <c r="C43" s="392"/>
      <c r="D43" s="392"/>
      <c r="E43" s="392"/>
      <c r="F43" s="392"/>
      <c r="G43" s="392"/>
      <c r="H43" s="392"/>
      <c r="I43" s="392"/>
      <c r="J43" s="392"/>
      <c r="K43" s="392"/>
      <c r="L43" s="392"/>
      <c r="M43" s="392"/>
    </row>
    <row r="44" spans="1:13" ht="20.25" customHeight="1">
      <c r="A44" s="157"/>
      <c r="B44" s="392"/>
      <c r="C44" s="392"/>
      <c r="D44" s="392"/>
      <c r="E44" s="392"/>
      <c r="F44" s="392"/>
      <c r="G44" s="392"/>
      <c r="H44" s="392"/>
      <c r="I44" s="392"/>
      <c r="J44" s="392"/>
      <c r="K44" s="392"/>
      <c r="L44" s="392"/>
      <c r="M44" s="392"/>
    </row>
    <row r="45" spans="1:13" ht="20.25" customHeight="1">
      <c r="A45" s="157"/>
      <c r="B45" s="158"/>
      <c r="C45" s="158"/>
      <c r="D45" s="158"/>
      <c r="E45" s="158"/>
      <c r="F45" s="158"/>
      <c r="G45" s="158"/>
      <c r="H45" s="158"/>
      <c r="I45" s="158"/>
      <c r="J45" s="158"/>
      <c r="K45" s="158"/>
      <c r="L45" s="158"/>
      <c r="M45" s="158"/>
    </row>
    <row r="46" spans="1:13" ht="15.75" customHeight="1">
      <c r="A46" s="314" t="s">
        <v>236</v>
      </c>
      <c r="B46" s="314"/>
      <c r="C46" s="314"/>
      <c r="D46" s="314"/>
      <c r="E46" s="314"/>
      <c r="F46" s="314"/>
      <c r="G46" s="314"/>
      <c r="H46" s="314"/>
      <c r="I46" s="314"/>
      <c r="J46" s="314"/>
      <c r="K46" s="314"/>
      <c r="L46" s="314"/>
      <c r="M46" s="314"/>
    </row>
    <row r="47" spans="1:13" ht="20.25" customHeight="1">
      <c r="A47" s="157"/>
      <c r="B47" s="391"/>
      <c r="C47" s="392"/>
      <c r="D47" s="392"/>
      <c r="E47" s="392"/>
      <c r="F47" s="392"/>
      <c r="G47" s="392"/>
      <c r="H47" s="392"/>
      <c r="I47" s="392"/>
      <c r="J47" s="392"/>
      <c r="K47" s="392"/>
      <c r="L47" s="392"/>
      <c r="M47" s="392"/>
    </row>
    <row r="48" spans="1:13" ht="20.25" customHeight="1">
      <c r="A48" s="157"/>
      <c r="B48" s="392"/>
      <c r="C48" s="392"/>
      <c r="D48" s="392"/>
      <c r="E48" s="392"/>
      <c r="F48" s="392"/>
      <c r="G48" s="392"/>
      <c r="H48" s="392"/>
      <c r="I48" s="392"/>
      <c r="J48" s="392"/>
      <c r="K48" s="392"/>
      <c r="L48" s="392"/>
      <c r="M48" s="392"/>
    </row>
    <row r="49" spans="1:13" ht="20.25" customHeight="1">
      <c r="A49" s="157"/>
      <c r="B49" s="392"/>
      <c r="C49" s="392"/>
      <c r="D49" s="392"/>
      <c r="E49" s="392"/>
      <c r="F49" s="392"/>
      <c r="G49" s="392"/>
      <c r="H49" s="392"/>
      <c r="I49" s="392"/>
      <c r="J49" s="392"/>
      <c r="K49" s="392"/>
      <c r="L49" s="392"/>
      <c r="M49" s="392"/>
    </row>
    <row r="50" spans="1:13" ht="20.25" customHeight="1">
      <c r="A50" s="157"/>
      <c r="B50" s="392"/>
      <c r="C50" s="392"/>
      <c r="D50" s="392"/>
      <c r="E50" s="392"/>
      <c r="F50" s="392"/>
      <c r="G50" s="392"/>
      <c r="H50" s="392"/>
      <c r="I50" s="392"/>
      <c r="J50" s="392"/>
      <c r="K50" s="392"/>
      <c r="L50" s="392"/>
      <c r="M50" s="392"/>
    </row>
    <row r="51" spans="1:13" ht="20.25" customHeight="1">
      <c r="A51" s="157"/>
      <c r="B51" s="392"/>
      <c r="C51" s="392"/>
      <c r="D51" s="392"/>
      <c r="E51" s="392"/>
      <c r="F51" s="392"/>
      <c r="G51" s="392"/>
      <c r="H51" s="392"/>
      <c r="I51" s="392"/>
      <c r="J51" s="392"/>
      <c r="K51" s="392"/>
      <c r="L51" s="392"/>
      <c r="M51" s="392"/>
    </row>
    <row r="52" spans="1:13" ht="20.25" customHeight="1">
      <c r="A52" s="157"/>
      <c r="B52" s="392"/>
      <c r="C52" s="392"/>
      <c r="D52" s="392"/>
      <c r="E52" s="392"/>
      <c r="F52" s="392"/>
      <c r="G52" s="392"/>
      <c r="H52" s="392"/>
      <c r="I52" s="392"/>
      <c r="J52" s="392"/>
      <c r="K52" s="392"/>
      <c r="L52" s="392"/>
      <c r="M52" s="392"/>
    </row>
    <row r="53" spans="1:13" ht="20.25" customHeight="1">
      <c r="A53" s="157"/>
      <c r="B53" s="159"/>
      <c r="C53" s="159"/>
      <c r="D53" s="159"/>
      <c r="E53" s="159"/>
      <c r="F53" s="159"/>
      <c r="G53" s="159"/>
      <c r="H53" s="159"/>
      <c r="I53" s="159"/>
      <c r="J53" s="159"/>
      <c r="K53" s="159"/>
      <c r="L53" s="159"/>
      <c r="M53" s="159"/>
    </row>
    <row r="54" spans="1:13" ht="15.75" customHeight="1">
      <c r="A54" s="314" t="s">
        <v>237</v>
      </c>
      <c r="B54" s="314"/>
      <c r="C54" s="314"/>
      <c r="D54" s="314"/>
      <c r="E54" s="314"/>
      <c r="F54" s="314"/>
      <c r="G54" s="314"/>
      <c r="H54" s="314"/>
      <c r="I54" s="314"/>
      <c r="J54" s="314"/>
      <c r="K54" s="314"/>
      <c r="L54" s="314"/>
      <c r="M54" s="25"/>
    </row>
    <row r="55" spans="1:13" ht="15.75">
      <c r="A55" s="157"/>
      <c r="B55" s="157"/>
      <c r="C55" s="25"/>
      <c r="D55" s="25"/>
      <c r="E55" s="25"/>
      <c r="F55" s="25"/>
      <c r="G55" s="25"/>
      <c r="H55" s="25"/>
      <c r="I55" s="25"/>
      <c r="J55" s="25"/>
      <c r="K55" s="25"/>
      <c r="L55" s="25"/>
      <c r="M55" s="25"/>
    </row>
    <row r="56" spans="1:13" ht="14.25">
      <c r="A56" s="393" t="s">
        <v>301</v>
      </c>
      <c r="B56" s="350"/>
      <c r="C56" s="350"/>
      <c r="D56" s="350"/>
      <c r="E56" s="350"/>
      <c r="F56" s="350"/>
      <c r="G56" s="350"/>
      <c r="H56" s="350"/>
      <c r="I56" s="350"/>
      <c r="J56" s="350"/>
      <c r="K56" s="350"/>
      <c r="L56" s="350"/>
      <c r="M56" s="350"/>
    </row>
    <row r="57" spans="1:13" ht="14.25">
      <c r="A57" s="374" t="s">
        <v>238</v>
      </c>
      <c r="B57" s="374"/>
      <c r="C57" s="374"/>
      <c r="D57" s="374"/>
      <c r="E57" s="374"/>
      <c r="F57" s="374"/>
      <c r="G57" s="374"/>
      <c r="H57" s="374"/>
      <c r="I57" s="374"/>
      <c r="J57" s="374"/>
      <c r="K57" s="374"/>
      <c r="L57" s="374"/>
      <c r="M57" s="374"/>
    </row>
    <row r="58" spans="1:13" ht="40.5" customHeight="1">
      <c r="B58" s="397" t="s">
        <v>239</v>
      </c>
      <c r="C58" s="397"/>
      <c r="D58" s="397"/>
      <c r="E58" s="397"/>
      <c r="F58" s="394" t="s">
        <v>240</v>
      </c>
      <c r="G58" s="395"/>
      <c r="H58" s="396"/>
      <c r="I58" s="394" t="s">
        <v>241</v>
      </c>
      <c r="J58" s="395"/>
      <c r="K58" s="396"/>
      <c r="L58" s="397" t="s">
        <v>310</v>
      </c>
      <c r="M58" s="397"/>
    </row>
    <row r="59" spans="1:13" ht="42.6" customHeight="1">
      <c r="B59" s="397" t="s">
        <v>242</v>
      </c>
      <c r="C59" s="397"/>
      <c r="D59" s="397"/>
      <c r="E59" s="397"/>
      <c r="F59" s="383"/>
      <c r="G59" s="384"/>
      <c r="H59" s="385"/>
      <c r="I59" s="383"/>
      <c r="J59" s="384"/>
      <c r="K59" s="385"/>
      <c r="L59" s="386" t="str">
        <f>IF(I59="","",(I59-F59))</f>
        <v/>
      </c>
      <c r="M59" s="387"/>
    </row>
    <row r="60" spans="1:13" ht="42.6" customHeight="1">
      <c r="B60" s="397" t="s">
        <v>243</v>
      </c>
      <c r="C60" s="397"/>
      <c r="D60" s="397"/>
      <c r="E60" s="397"/>
      <c r="F60" s="383"/>
      <c r="G60" s="384"/>
      <c r="H60" s="385"/>
      <c r="I60" s="383"/>
      <c r="J60" s="384"/>
      <c r="K60" s="385"/>
      <c r="L60" s="386" t="str">
        <f>IF(I60="","",(I60-F60))</f>
        <v/>
      </c>
      <c r="M60" s="387"/>
    </row>
    <row r="61" spans="1:13">
      <c r="A61" s="382" t="s">
        <v>302</v>
      </c>
      <c r="B61" s="382"/>
      <c r="C61" s="382"/>
      <c r="D61" s="382"/>
      <c r="E61" s="382"/>
      <c r="F61" s="382"/>
      <c r="G61" s="382"/>
      <c r="H61" s="382"/>
      <c r="I61" s="382"/>
      <c r="J61" s="382"/>
      <c r="K61" s="382"/>
      <c r="L61" s="382"/>
      <c r="M61" s="382"/>
    </row>
    <row r="62" spans="1:13">
      <c r="A62" s="382" t="s">
        <v>303</v>
      </c>
      <c r="B62" s="382"/>
      <c r="C62" s="382"/>
      <c r="D62" s="382"/>
      <c r="E62" s="382"/>
      <c r="F62" s="382"/>
      <c r="G62" s="382"/>
      <c r="H62" s="382"/>
      <c r="I62" s="382"/>
      <c r="J62" s="382"/>
      <c r="K62" s="382"/>
      <c r="L62" s="382"/>
      <c r="M62" s="382"/>
    </row>
    <row r="63" spans="1:13">
      <c r="A63" s="382" t="s">
        <v>244</v>
      </c>
      <c r="B63" s="382"/>
      <c r="C63" s="382"/>
      <c r="D63" s="382"/>
      <c r="E63" s="382"/>
      <c r="F63" s="382"/>
      <c r="G63" s="382"/>
      <c r="H63" s="382"/>
      <c r="I63" s="382"/>
      <c r="J63" s="382"/>
      <c r="K63" s="382"/>
      <c r="L63" s="382"/>
      <c r="M63" s="382"/>
    </row>
    <row r="64" spans="1:13" ht="15.75">
      <c r="A64" s="157"/>
      <c r="B64" s="157"/>
      <c r="C64" s="25"/>
      <c r="D64" s="25"/>
      <c r="E64" s="25"/>
      <c r="F64" s="25"/>
      <c r="G64" s="25"/>
      <c r="H64" s="25"/>
      <c r="I64" s="25"/>
      <c r="J64" s="25"/>
      <c r="K64" s="25"/>
      <c r="L64" s="25"/>
      <c r="M64" s="25"/>
    </row>
    <row r="65" spans="1:13" ht="30" customHeight="1">
      <c r="A65" s="318" t="s">
        <v>323</v>
      </c>
      <c r="B65" s="318"/>
      <c r="C65" s="318"/>
      <c r="D65" s="318"/>
      <c r="E65" s="318"/>
      <c r="F65" s="318"/>
      <c r="G65" s="318"/>
      <c r="H65" s="318"/>
      <c r="I65" s="318"/>
      <c r="J65" s="318"/>
      <c r="K65" s="318"/>
      <c r="L65" s="318"/>
      <c r="M65" s="318"/>
    </row>
    <row r="66" spans="1:13" ht="14.25">
      <c r="A66" s="374" t="s">
        <v>144</v>
      </c>
      <c r="B66" s="374"/>
      <c r="C66" s="374"/>
      <c r="D66" s="374"/>
      <c r="E66" s="374"/>
      <c r="F66" s="374"/>
      <c r="G66" s="374"/>
      <c r="H66" s="374"/>
      <c r="I66" s="374"/>
      <c r="J66" s="374"/>
      <c r="K66" s="374"/>
      <c r="L66" s="374"/>
      <c r="M66" s="374"/>
    </row>
    <row r="67" spans="1:13" ht="48" customHeight="1">
      <c r="B67" s="375" t="s">
        <v>239</v>
      </c>
      <c r="C67" s="376"/>
      <c r="D67" s="376"/>
      <c r="E67" s="377"/>
      <c r="F67" s="388" t="s">
        <v>245</v>
      </c>
      <c r="G67" s="389"/>
      <c r="H67" s="390"/>
      <c r="I67" s="388" t="s">
        <v>246</v>
      </c>
      <c r="J67" s="389"/>
      <c r="K67" s="390"/>
      <c r="L67" s="375" t="s">
        <v>312</v>
      </c>
      <c r="M67" s="377"/>
    </row>
    <row r="68" spans="1:13" ht="21.75" customHeight="1">
      <c r="B68" s="355" t="s">
        <v>247</v>
      </c>
      <c r="C68" s="356"/>
      <c r="D68" s="356"/>
      <c r="E68" s="357"/>
      <c r="F68" s="160" t="s">
        <v>248</v>
      </c>
      <c r="G68" s="360"/>
      <c r="H68" s="361"/>
      <c r="I68" s="161" t="s">
        <v>251</v>
      </c>
      <c r="J68" s="360"/>
      <c r="K68" s="361"/>
      <c r="L68" s="378" t="str">
        <f>IF(J69="","",(J69-J68))</f>
        <v/>
      </c>
      <c r="M68" s="379"/>
    </row>
    <row r="69" spans="1:13" ht="21.75" customHeight="1">
      <c r="B69" s="355" t="s">
        <v>250</v>
      </c>
      <c r="C69" s="356"/>
      <c r="D69" s="356"/>
      <c r="E69" s="357"/>
      <c r="F69" s="160" t="s">
        <v>249</v>
      </c>
      <c r="G69" s="360"/>
      <c r="H69" s="361"/>
      <c r="I69" s="161" t="s">
        <v>252</v>
      </c>
      <c r="J69" s="360"/>
      <c r="K69" s="361"/>
      <c r="L69" s="380"/>
      <c r="M69" s="381"/>
    </row>
    <row r="70" spans="1:13">
      <c r="A70" s="373" t="s">
        <v>253</v>
      </c>
      <c r="B70" s="373"/>
      <c r="C70" s="373"/>
      <c r="D70" s="373"/>
      <c r="E70" s="373"/>
      <c r="F70" s="373"/>
      <c r="G70" s="373"/>
      <c r="H70" s="373"/>
      <c r="I70" s="373"/>
      <c r="J70" s="373"/>
      <c r="K70" s="373"/>
      <c r="L70" s="373"/>
      <c r="M70" s="373"/>
    </row>
    <row r="71" spans="1:13" ht="15.75">
      <c r="A71" s="157"/>
      <c r="B71" s="157"/>
      <c r="C71" s="25"/>
      <c r="D71" s="25"/>
      <c r="E71" s="25"/>
      <c r="F71" s="25"/>
      <c r="G71" s="25"/>
      <c r="H71" s="25"/>
      <c r="I71" s="25"/>
      <c r="J71" s="25"/>
      <c r="K71" s="25"/>
      <c r="L71" s="25"/>
      <c r="M71" s="25"/>
    </row>
    <row r="72" spans="1:13" ht="14.25">
      <c r="A72" s="314" t="s">
        <v>254</v>
      </c>
      <c r="B72" s="314"/>
      <c r="C72" s="314"/>
      <c r="D72" s="314"/>
      <c r="E72" s="314"/>
      <c r="F72" s="314"/>
      <c r="G72" s="314"/>
      <c r="H72" s="314"/>
      <c r="I72" s="314"/>
      <c r="J72" s="314"/>
      <c r="K72" s="314"/>
      <c r="L72" s="314"/>
      <c r="M72" s="314"/>
    </row>
    <row r="73" spans="1:13" ht="14.25">
      <c r="A73" s="374" t="s">
        <v>255</v>
      </c>
      <c r="B73" s="374"/>
      <c r="C73" s="374"/>
      <c r="D73" s="374"/>
      <c r="E73" s="374"/>
      <c r="F73" s="374"/>
      <c r="G73" s="374"/>
      <c r="H73" s="374"/>
      <c r="I73" s="374"/>
      <c r="J73" s="374"/>
      <c r="K73" s="374"/>
      <c r="L73" s="374"/>
      <c r="M73" s="374"/>
    </row>
    <row r="74" spans="1:13" ht="70.5" customHeight="1">
      <c r="B74" s="375" t="s">
        <v>104</v>
      </c>
      <c r="C74" s="376"/>
      <c r="D74" s="376"/>
      <c r="E74" s="377"/>
      <c r="F74" s="375" t="s">
        <v>245</v>
      </c>
      <c r="G74" s="376"/>
      <c r="H74" s="377"/>
      <c r="I74" s="375" t="s">
        <v>256</v>
      </c>
      <c r="J74" s="376"/>
      <c r="K74" s="377"/>
      <c r="L74" s="375" t="s">
        <v>257</v>
      </c>
      <c r="M74" s="377"/>
    </row>
    <row r="75" spans="1:13" ht="33.75" customHeight="1">
      <c r="B75" s="355" t="s">
        <v>258</v>
      </c>
      <c r="C75" s="356"/>
      <c r="D75" s="356"/>
      <c r="E75" s="357"/>
      <c r="F75" s="160" t="s">
        <v>248</v>
      </c>
      <c r="G75" s="360"/>
      <c r="H75" s="361"/>
      <c r="I75" s="161" t="s">
        <v>251</v>
      </c>
      <c r="J75" s="360"/>
      <c r="K75" s="361"/>
      <c r="L75" s="362" t="str">
        <f>IF(J75="","",(J75-G75))</f>
        <v/>
      </c>
      <c r="M75" s="361"/>
    </row>
    <row r="76" spans="1:13" ht="21.75" customHeight="1">
      <c r="B76" s="363" t="s">
        <v>259</v>
      </c>
      <c r="C76" s="364"/>
      <c r="D76" s="364"/>
      <c r="E76" s="365"/>
      <c r="F76" s="160" t="s">
        <v>260</v>
      </c>
      <c r="G76" s="371" t="s">
        <v>261</v>
      </c>
      <c r="H76" s="371"/>
      <c r="I76" s="371"/>
      <c r="J76" s="371"/>
      <c r="K76" s="371"/>
      <c r="L76" s="371"/>
      <c r="M76" s="372"/>
    </row>
    <row r="77" spans="1:13" ht="21.75" customHeight="1">
      <c r="B77" s="366"/>
      <c r="C77" s="318"/>
      <c r="D77" s="318"/>
      <c r="E77" s="367"/>
      <c r="F77" s="160" t="s">
        <v>260</v>
      </c>
      <c r="G77" s="371" t="s">
        <v>262</v>
      </c>
      <c r="H77" s="371"/>
      <c r="I77" s="371"/>
      <c r="J77" s="371"/>
      <c r="K77" s="371"/>
      <c r="L77" s="371"/>
      <c r="M77" s="372"/>
    </row>
    <row r="78" spans="1:13" ht="21.75" customHeight="1">
      <c r="B78" s="368"/>
      <c r="C78" s="369"/>
      <c r="D78" s="369"/>
      <c r="E78" s="370"/>
      <c r="F78" s="160" t="s">
        <v>260</v>
      </c>
      <c r="G78" s="371" t="s">
        <v>263</v>
      </c>
      <c r="H78" s="371"/>
      <c r="I78" s="371"/>
      <c r="J78" s="371"/>
      <c r="K78" s="371"/>
      <c r="L78" s="371"/>
      <c r="M78" s="372"/>
    </row>
    <row r="79" spans="1:13" ht="89.25" customHeight="1">
      <c r="A79" s="36"/>
      <c r="B79" s="355" t="s">
        <v>264</v>
      </c>
      <c r="C79" s="356"/>
      <c r="D79" s="356"/>
      <c r="E79" s="357"/>
      <c r="F79" s="355" t="s">
        <v>278</v>
      </c>
      <c r="G79" s="356"/>
      <c r="H79" s="356"/>
      <c r="I79" s="356"/>
      <c r="J79" s="356"/>
      <c r="K79" s="356"/>
      <c r="L79" s="356"/>
      <c r="M79" s="357"/>
    </row>
    <row r="80" spans="1:13">
      <c r="A80" s="358" t="s">
        <v>265</v>
      </c>
      <c r="B80" s="358"/>
      <c r="C80" s="358"/>
      <c r="D80" s="358"/>
      <c r="E80" s="358"/>
      <c r="F80" s="358"/>
      <c r="G80" s="358"/>
      <c r="H80" s="358"/>
      <c r="I80" s="358"/>
      <c r="J80" s="358"/>
      <c r="K80" s="358"/>
      <c r="L80" s="358"/>
      <c r="M80" s="358"/>
    </row>
    <row r="81" spans="1:13">
      <c r="A81" s="359" t="s">
        <v>266</v>
      </c>
      <c r="B81" s="359"/>
      <c r="C81" s="359"/>
      <c r="D81" s="359"/>
      <c r="E81" s="359"/>
      <c r="F81" s="359"/>
      <c r="G81" s="359"/>
      <c r="H81" s="359"/>
      <c r="I81" s="359"/>
      <c r="J81" s="359"/>
      <c r="K81" s="359"/>
      <c r="L81" s="359"/>
      <c r="M81" s="359"/>
    </row>
    <row r="82" spans="1:13">
      <c r="A82" s="36"/>
      <c r="B82" s="36"/>
      <c r="C82" s="36"/>
      <c r="D82" s="36"/>
      <c r="E82" s="36"/>
      <c r="F82" s="36"/>
      <c r="G82" s="36"/>
      <c r="H82" s="36"/>
      <c r="I82" s="36"/>
      <c r="J82" s="36"/>
      <c r="K82" s="36"/>
      <c r="L82" s="36"/>
      <c r="M82" s="36"/>
    </row>
    <row r="83" spans="1:13">
      <c r="A83" s="36"/>
      <c r="B83" s="36"/>
      <c r="C83" s="36"/>
      <c r="D83" s="36"/>
      <c r="E83" s="36"/>
      <c r="F83" s="36"/>
      <c r="G83" s="36"/>
      <c r="H83" s="36"/>
      <c r="I83" s="36"/>
      <c r="J83" s="36"/>
      <c r="K83" s="36"/>
      <c r="L83" s="36"/>
      <c r="M83" s="36"/>
    </row>
    <row r="84" spans="1:13">
      <c r="A84" s="36"/>
      <c r="B84" s="36"/>
      <c r="C84" s="36"/>
      <c r="D84" s="36"/>
      <c r="E84" s="36"/>
      <c r="F84" s="36"/>
      <c r="G84" s="36"/>
      <c r="H84" s="36"/>
      <c r="I84" s="36"/>
      <c r="J84" s="36"/>
      <c r="K84" s="36"/>
      <c r="L84" s="36"/>
      <c r="M84" s="36"/>
    </row>
  </sheetData>
  <mergeCells count="82">
    <mergeCell ref="E9:G9"/>
    <mergeCell ref="H9:M9"/>
    <mergeCell ref="A17:M17"/>
    <mergeCell ref="A18:M18"/>
    <mergeCell ref="A2:M2"/>
    <mergeCell ref="A3:G3"/>
    <mergeCell ref="K4:M4"/>
    <mergeCell ref="K5:M5"/>
    <mergeCell ref="A7:M7"/>
    <mergeCell ref="A20:M20"/>
    <mergeCell ref="A22:M22"/>
    <mergeCell ref="A23:M23"/>
    <mergeCell ref="A24:M24"/>
    <mergeCell ref="H10:M10"/>
    <mergeCell ref="E11:G11"/>
    <mergeCell ref="H11:M11"/>
    <mergeCell ref="E12:G12"/>
    <mergeCell ref="H12:L12"/>
    <mergeCell ref="A15:M15"/>
    <mergeCell ref="A46:M46"/>
    <mergeCell ref="A26:M26"/>
    <mergeCell ref="A27:M27"/>
    <mergeCell ref="A28:M28"/>
    <mergeCell ref="A29:M29"/>
    <mergeCell ref="A31:M31"/>
    <mergeCell ref="A32:M32"/>
    <mergeCell ref="B33:M33"/>
    <mergeCell ref="A35:M35"/>
    <mergeCell ref="B36:M36"/>
    <mergeCell ref="A38:M38"/>
    <mergeCell ref="B39:M44"/>
    <mergeCell ref="B67:E67"/>
    <mergeCell ref="F67:H67"/>
    <mergeCell ref="I67:K67"/>
    <mergeCell ref="L67:M67"/>
    <mergeCell ref="B47:M52"/>
    <mergeCell ref="A54:L54"/>
    <mergeCell ref="A56:M56"/>
    <mergeCell ref="A57:M57"/>
    <mergeCell ref="F58:H58"/>
    <mergeCell ref="I58:K58"/>
    <mergeCell ref="L58:M58"/>
    <mergeCell ref="B58:E58"/>
    <mergeCell ref="B59:E59"/>
    <mergeCell ref="B60:E60"/>
    <mergeCell ref="A61:M61"/>
    <mergeCell ref="A62:M62"/>
    <mergeCell ref="A63:M63"/>
    <mergeCell ref="A65:M65"/>
    <mergeCell ref="A66:M66"/>
    <mergeCell ref="F59:H59"/>
    <mergeCell ref="I59:K59"/>
    <mergeCell ref="L59:M59"/>
    <mergeCell ref="F60:H60"/>
    <mergeCell ref="I60:K60"/>
    <mergeCell ref="L60:M60"/>
    <mergeCell ref="B68:E68"/>
    <mergeCell ref="G68:H68"/>
    <mergeCell ref="J68:K68"/>
    <mergeCell ref="L68:M69"/>
    <mergeCell ref="B69:E69"/>
    <mergeCell ref="G69:H69"/>
    <mergeCell ref="J69:K69"/>
    <mergeCell ref="A70:M70"/>
    <mergeCell ref="A72:M72"/>
    <mergeCell ref="A73:M73"/>
    <mergeCell ref="B74:E74"/>
    <mergeCell ref="F74:H74"/>
    <mergeCell ref="I74:K74"/>
    <mergeCell ref="L74:M74"/>
    <mergeCell ref="B79:E79"/>
    <mergeCell ref="F79:M79"/>
    <mergeCell ref="A80:M80"/>
    <mergeCell ref="A81:M81"/>
    <mergeCell ref="B75:E75"/>
    <mergeCell ref="G75:H75"/>
    <mergeCell ref="J75:K75"/>
    <mergeCell ref="L75:M75"/>
    <mergeCell ref="B76:E78"/>
    <mergeCell ref="G76:M76"/>
    <mergeCell ref="G77:M77"/>
    <mergeCell ref="G78:M78"/>
  </mergeCells>
  <phoneticPr fontId="13"/>
  <conditionalFormatting sqref="B33:M33 B36:M36 B39:M44 B47:M52">
    <cfRule type="containsBlanks" dxfId="8" priority="15" stopIfTrue="1">
      <formula>LEN(TRIM(B33))=0</formula>
    </cfRule>
  </conditionalFormatting>
  <conditionalFormatting sqref="F59:L60">
    <cfRule type="containsBlanks" dxfId="7" priority="1" stopIfTrue="1">
      <formula>LEN(TRIM(F59))=0</formula>
    </cfRule>
  </conditionalFormatting>
  <conditionalFormatting sqref="G68:G69">
    <cfRule type="containsBlanks" dxfId="6" priority="9" stopIfTrue="1">
      <formula>LEN(TRIM(G68))=0</formula>
    </cfRule>
  </conditionalFormatting>
  <conditionalFormatting sqref="G75:G78">
    <cfRule type="containsBlanks" dxfId="5" priority="6" stopIfTrue="1">
      <formula>LEN(TRIM(G75))=0</formula>
    </cfRule>
  </conditionalFormatting>
  <conditionalFormatting sqref="H10:I12 H9">
    <cfRule type="containsBlanks" dxfId="4" priority="16" stopIfTrue="1">
      <formula>LEN(TRIM(H9))=0</formula>
    </cfRule>
  </conditionalFormatting>
  <conditionalFormatting sqref="H10:M10">
    <cfRule type="expression" priority="3" stopIfTrue="1">
      <formula>$H$12&lt;&gt;""</formula>
    </cfRule>
  </conditionalFormatting>
  <conditionalFormatting sqref="J68:J69">
    <cfRule type="containsBlanks" dxfId="3" priority="10" stopIfTrue="1">
      <formula>LEN(TRIM(J68))=0</formula>
    </cfRule>
  </conditionalFormatting>
  <conditionalFormatting sqref="J75">
    <cfRule type="containsBlanks" dxfId="2" priority="8" stopIfTrue="1">
      <formula>LEN(TRIM(J75))=0</formula>
    </cfRule>
  </conditionalFormatting>
  <conditionalFormatting sqref="L68">
    <cfRule type="containsBlanks" dxfId="1" priority="13" stopIfTrue="1">
      <formula>LEN(TRIM(L68))=0</formula>
    </cfRule>
  </conditionalFormatting>
  <conditionalFormatting sqref="L75">
    <cfRule type="containsBlanks" dxfId="0" priority="11" stopIfTrue="1">
      <formula>LEN(TRIM(L75))=0</formula>
    </cfRule>
  </conditionalFormatting>
  <dataValidations count="1">
    <dataValidation type="list" allowBlank="1" showInputMessage="1" showErrorMessage="1" sqref="F76:F78 JB76:JB78 SX76:SX78 ACT76:ACT78 AMP76:AMP78 AWL76:AWL78 BGH76:BGH78 BQD76:BQD78 BZZ76:BZZ78 CJV76:CJV78 CTR76:CTR78 DDN76:DDN78 DNJ76:DNJ78 DXF76:DXF78 EHB76:EHB78 EQX76:EQX78 FAT76:FAT78 FKP76:FKP78 FUL76:FUL78 GEH76:GEH78 GOD76:GOD78 GXZ76:GXZ78 HHV76:HHV78 HRR76:HRR78 IBN76:IBN78 ILJ76:ILJ78 IVF76:IVF78 JFB76:JFB78 JOX76:JOX78 JYT76:JYT78 KIP76:KIP78 KSL76:KSL78 LCH76:LCH78 LMD76:LMD78 LVZ76:LVZ78 MFV76:MFV78 MPR76:MPR78 MZN76:MZN78 NJJ76:NJJ78 NTF76:NTF78 ODB76:ODB78 OMX76:OMX78 OWT76:OWT78 PGP76:PGP78 PQL76:PQL78 QAH76:QAH78 QKD76:QKD78 QTZ76:QTZ78 RDV76:RDV78 RNR76:RNR78 RXN76:RXN78 SHJ76:SHJ78 SRF76:SRF78 TBB76:TBB78 TKX76:TKX78 TUT76:TUT78 UEP76:UEP78 UOL76:UOL78 UYH76:UYH78 VID76:VID78 VRZ76:VRZ78 WBV76:WBV78 WLR76:WLR78 WVN76:WVN78 F65612:F65614 JB65612:JB65614 SX65612:SX65614 ACT65612:ACT65614 AMP65612:AMP65614 AWL65612:AWL65614 BGH65612:BGH65614 BQD65612:BQD65614 BZZ65612:BZZ65614 CJV65612:CJV65614 CTR65612:CTR65614 DDN65612:DDN65614 DNJ65612:DNJ65614 DXF65612:DXF65614 EHB65612:EHB65614 EQX65612:EQX65614 FAT65612:FAT65614 FKP65612:FKP65614 FUL65612:FUL65614 GEH65612:GEH65614 GOD65612:GOD65614 GXZ65612:GXZ65614 HHV65612:HHV65614 HRR65612:HRR65614 IBN65612:IBN65614 ILJ65612:ILJ65614 IVF65612:IVF65614 JFB65612:JFB65614 JOX65612:JOX65614 JYT65612:JYT65614 KIP65612:KIP65614 KSL65612:KSL65614 LCH65612:LCH65614 LMD65612:LMD65614 LVZ65612:LVZ65614 MFV65612:MFV65614 MPR65612:MPR65614 MZN65612:MZN65614 NJJ65612:NJJ65614 NTF65612:NTF65614 ODB65612:ODB65614 OMX65612:OMX65614 OWT65612:OWT65614 PGP65612:PGP65614 PQL65612:PQL65614 QAH65612:QAH65614 QKD65612:QKD65614 QTZ65612:QTZ65614 RDV65612:RDV65614 RNR65612:RNR65614 RXN65612:RXN65614 SHJ65612:SHJ65614 SRF65612:SRF65614 TBB65612:TBB65614 TKX65612:TKX65614 TUT65612:TUT65614 UEP65612:UEP65614 UOL65612:UOL65614 UYH65612:UYH65614 VID65612:VID65614 VRZ65612:VRZ65614 WBV65612:WBV65614 WLR65612:WLR65614 WVN65612:WVN65614 F131148:F131150 JB131148:JB131150 SX131148:SX131150 ACT131148:ACT131150 AMP131148:AMP131150 AWL131148:AWL131150 BGH131148:BGH131150 BQD131148:BQD131150 BZZ131148:BZZ131150 CJV131148:CJV131150 CTR131148:CTR131150 DDN131148:DDN131150 DNJ131148:DNJ131150 DXF131148:DXF131150 EHB131148:EHB131150 EQX131148:EQX131150 FAT131148:FAT131150 FKP131148:FKP131150 FUL131148:FUL131150 GEH131148:GEH131150 GOD131148:GOD131150 GXZ131148:GXZ131150 HHV131148:HHV131150 HRR131148:HRR131150 IBN131148:IBN131150 ILJ131148:ILJ131150 IVF131148:IVF131150 JFB131148:JFB131150 JOX131148:JOX131150 JYT131148:JYT131150 KIP131148:KIP131150 KSL131148:KSL131150 LCH131148:LCH131150 LMD131148:LMD131150 LVZ131148:LVZ131150 MFV131148:MFV131150 MPR131148:MPR131150 MZN131148:MZN131150 NJJ131148:NJJ131150 NTF131148:NTF131150 ODB131148:ODB131150 OMX131148:OMX131150 OWT131148:OWT131150 PGP131148:PGP131150 PQL131148:PQL131150 QAH131148:QAH131150 QKD131148:QKD131150 QTZ131148:QTZ131150 RDV131148:RDV131150 RNR131148:RNR131150 RXN131148:RXN131150 SHJ131148:SHJ131150 SRF131148:SRF131150 TBB131148:TBB131150 TKX131148:TKX131150 TUT131148:TUT131150 UEP131148:UEP131150 UOL131148:UOL131150 UYH131148:UYH131150 VID131148:VID131150 VRZ131148:VRZ131150 WBV131148:WBV131150 WLR131148:WLR131150 WVN131148:WVN131150 F196684:F196686 JB196684:JB196686 SX196684:SX196686 ACT196684:ACT196686 AMP196684:AMP196686 AWL196684:AWL196686 BGH196684:BGH196686 BQD196684:BQD196686 BZZ196684:BZZ196686 CJV196684:CJV196686 CTR196684:CTR196686 DDN196684:DDN196686 DNJ196684:DNJ196686 DXF196684:DXF196686 EHB196684:EHB196686 EQX196684:EQX196686 FAT196684:FAT196686 FKP196684:FKP196686 FUL196684:FUL196686 GEH196684:GEH196686 GOD196684:GOD196686 GXZ196684:GXZ196686 HHV196684:HHV196686 HRR196684:HRR196686 IBN196684:IBN196686 ILJ196684:ILJ196686 IVF196684:IVF196686 JFB196684:JFB196686 JOX196684:JOX196686 JYT196684:JYT196686 KIP196684:KIP196686 KSL196684:KSL196686 LCH196684:LCH196686 LMD196684:LMD196686 LVZ196684:LVZ196686 MFV196684:MFV196686 MPR196684:MPR196686 MZN196684:MZN196686 NJJ196684:NJJ196686 NTF196684:NTF196686 ODB196684:ODB196686 OMX196684:OMX196686 OWT196684:OWT196686 PGP196684:PGP196686 PQL196684:PQL196686 QAH196684:QAH196686 QKD196684:QKD196686 QTZ196684:QTZ196686 RDV196684:RDV196686 RNR196684:RNR196686 RXN196684:RXN196686 SHJ196684:SHJ196686 SRF196684:SRF196686 TBB196684:TBB196686 TKX196684:TKX196686 TUT196684:TUT196686 UEP196684:UEP196686 UOL196684:UOL196686 UYH196684:UYH196686 VID196684:VID196686 VRZ196684:VRZ196686 WBV196684:WBV196686 WLR196684:WLR196686 WVN196684:WVN196686 F262220:F262222 JB262220:JB262222 SX262220:SX262222 ACT262220:ACT262222 AMP262220:AMP262222 AWL262220:AWL262222 BGH262220:BGH262222 BQD262220:BQD262222 BZZ262220:BZZ262222 CJV262220:CJV262222 CTR262220:CTR262222 DDN262220:DDN262222 DNJ262220:DNJ262222 DXF262220:DXF262222 EHB262220:EHB262222 EQX262220:EQX262222 FAT262220:FAT262222 FKP262220:FKP262222 FUL262220:FUL262222 GEH262220:GEH262222 GOD262220:GOD262222 GXZ262220:GXZ262222 HHV262220:HHV262222 HRR262220:HRR262222 IBN262220:IBN262222 ILJ262220:ILJ262222 IVF262220:IVF262222 JFB262220:JFB262222 JOX262220:JOX262222 JYT262220:JYT262222 KIP262220:KIP262222 KSL262220:KSL262222 LCH262220:LCH262222 LMD262220:LMD262222 LVZ262220:LVZ262222 MFV262220:MFV262222 MPR262220:MPR262222 MZN262220:MZN262222 NJJ262220:NJJ262222 NTF262220:NTF262222 ODB262220:ODB262222 OMX262220:OMX262222 OWT262220:OWT262222 PGP262220:PGP262222 PQL262220:PQL262222 QAH262220:QAH262222 QKD262220:QKD262222 QTZ262220:QTZ262222 RDV262220:RDV262222 RNR262220:RNR262222 RXN262220:RXN262222 SHJ262220:SHJ262222 SRF262220:SRF262222 TBB262220:TBB262222 TKX262220:TKX262222 TUT262220:TUT262222 UEP262220:UEP262222 UOL262220:UOL262222 UYH262220:UYH262222 VID262220:VID262222 VRZ262220:VRZ262222 WBV262220:WBV262222 WLR262220:WLR262222 WVN262220:WVN262222 F327756:F327758 JB327756:JB327758 SX327756:SX327758 ACT327756:ACT327758 AMP327756:AMP327758 AWL327756:AWL327758 BGH327756:BGH327758 BQD327756:BQD327758 BZZ327756:BZZ327758 CJV327756:CJV327758 CTR327756:CTR327758 DDN327756:DDN327758 DNJ327756:DNJ327758 DXF327756:DXF327758 EHB327756:EHB327758 EQX327756:EQX327758 FAT327756:FAT327758 FKP327756:FKP327758 FUL327756:FUL327758 GEH327756:GEH327758 GOD327756:GOD327758 GXZ327756:GXZ327758 HHV327756:HHV327758 HRR327756:HRR327758 IBN327756:IBN327758 ILJ327756:ILJ327758 IVF327756:IVF327758 JFB327756:JFB327758 JOX327756:JOX327758 JYT327756:JYT327758 KIP327756:KIP327758 KSL327756:KSL327758 LCH327756:LCH327758 LMD327756:LMD327758 LVZ327756:LVZ327758 MFV327756:MFV327758 MPR327756:MPR327758 MZN327756:MZN327758 NJJ327756:NJJ327758 NTF327756:NTF327758 ODB327756:ODB327758 OMX327756:OMX327758 OWT327756:OWT327758 PGP327756:PGP327758 PQL327756:PQL327758 QAH327756:QAH327758 QKD327756:QKD327758 QTZ327756:QTZ327758 RDV327756:RDV327758 RNR327756:RNR327758 RXN327756:RXN327758 SHJ327756:SHJ327758 SRF327756:SRF327758 TBB327756:TBB327758 TKX327756:TKX327758 TUT327756:TUT327758 UEP327756:UEP327758 UOL327756:UOL327758 UYH327756:UYH327758 VID327756:VID327758 VRZ327756:VRZ327758 WBV327756:WBV327758 WLR327756:WLR327758 WVN327756:WVN327758 F393292:F393294 JB393292:JB393294 SX393292:SX393294 ACT393292:ACT393294 AMP393292:AMP393294 AWL393292:AWL393294 BGH393292:BGH393294 BQD393292:BQD393294 BZZ393292:BZZ393294 CJV393292:CJV393294 CTR393292:CTR393294 DDN393292:DDN393294 DNJ393292:DNJ393294 DXF393292:DXF393294 EHB393292:EHB393294 EQX393292:EQX393294 FAT393292:FAT393294 FKP393292:FKP393294 FUL393292:FUL393294 GEH393292:GEH393294 GOD393292:GOD393294 GXZ393292:GXZ393294 HHV393292:HHV393294 HRR393292:HRR393294 IBN393292:IBN393294 ILJ393292:ILJ393294 IVF393292:IVF393294 JFB393292:JFB393294 JOX393292:JOX393294 JYT393292:JYT393294 KIP393292:KIP393294 KSL393292:KSL393294 LCH393292:LCH393294 LMD393292:LMD393294 LVZ393292:LVZ393294 MFV393292:MFV393294 MPR393292:MPR393294 MZN393292:MZN393294 NJJ393292:NJJ393294 NTF393292:NTF393294 ODB393292:ODB393294 OMX393292:OMX393294 OWT393292:OWT393294 PGP393292:PGP393294 PQL393292:PQL393294 QAH393292:QAH393294 QKD393292:QKD393294 QTZ393292:QTZ393294 RDV393292:RDV393294 RNR393292:RNR393294 RXN393292:RXN393294 SHJ393292:SHJ393294 SRF393292:SRF393294 TBB393292:TBB393294 TKX393292:TKX393294 TUT393292:TUT393294 UEP393292:UEP393294 UOL393292:UOL393294 UYH393292:UYH393294 VID393292:VID393294 VRZ393292:VRZ393294 WBV393292:WBV393294 WLR393292:WLR393294 WVN393292:WVN393294 F458828:F458830 JB458828:JB458830 SX458828:SX458830 ACT458828:ACT458830 AMP458828:AMP458830 AWL458828:AWL458830 BGH458828:BGH458830 BQD458828:BQD458830 BZZ458828:BZZ458830 CJV458828:CJV458830 CTR458828:CTR458830 DDN458828:DDN458830 DNJ458828:DNJ458830 DXF458828:DXF458830 EHB458828:EHB458830 EQX458828:EQX458830 FAT458828:FAT458830 FKP458828:FKP458830 FUL458828:FUL458830 GEH458828:GEH458830 GOD458828:GOD458830 GXZ458828:GXZ458830 HHV458828:HHV458830 HRR458828:HRR458830 IBN458828:IBN458830 ILJ458828:ILJ458830 IVF458828:IVF458830 JFB458828:JFB458830 JOX458828:JOX458830 JYT458828:JYT458830 KIP458828:KIP458830 KSL458828:KSL458830 LCH458828:LCH458830 LMD458828:LMD458830 LVZ458828:LVZ458830 MFV458828:MFV458830 MPR458828:MPR458830 MZN458828:MZN458830 NJJ458828:NJJ458830 NTF458828:NTF458830 ODB458828:ODB458830 OMX458828:OMX458830 OWT458828:OWT458830 PGP458828:PGP458830 PQL458828:PQL458830 QAH458828:QAH458830 QKD458828:QKD458830 QTZ458828:QTZ458830 RDV458828:RDV458830 RNR458828:RNR458830 RXN458828:RXN458830 SHJ458828:SHJ458830 SRF458828:SRF458830 TBB458828:TBB458830 TKX458828:TKX458830 TUT458828:TUT458830 UEP458828:UEP458830 UOL458828:UOL458830 UYH458828:UYH458830 VID458828:VID458830 VRZ458828:VRZ458830 WBV458828:WBV458830 WLR458828:WLR458830 WVN458828:WVN458830 F524364:F524366 JB524364:JB524366 SX524364:SX524366 ACT524364:ACT524366 AMP524364:AMP524366 AWL524364:AWL524366 BGH524364:BGH524366 BQD524364:BQD524366 BZZ524364:BZZ524366 CJV524364:CJV524366 CTR524364:CTR524366 DDN524364:DDN524366 DNJ524364:DNJ524366 DXF524364:DXF524366 EHB524364:EHB524366 EQX524364:EQX524366 FAT524364:FAT524366 FKP524364:FKP524366 FUL524364:FUL524366 GEH524364:GEH524366 GOD524364:GOD524366 GXZ524364:GXZ524366 HHV524364:HHV524366 HRR524364:HRR524366 IBN524364:IBN524366 ILJ524364:ILJ524366 IVF524364:IVF524366 JFB524364:JFB524366 JOX524364:JOX524366 JYT524364:JYT524366 KIP524364:KIP524366 KSL524364:KSL524366 LCH524364:LCH524366 LMD524364:LMD524366 LVZ524364:LVZ524366 MFV524364:MFV524366 MPR524364:MPR524366 MZN524364:MZN524366 NJJ524364:NJJ524366 NTF524364:NTF524366 ODB524364:ODB524366 OMX524364:OMX524366 OWT524364:OWT524366 PGP524364:PGP524366 PQL524364:PQL524366 QAH524364:QAH524366 QKD524364:QKD524366 QTZ524364:QTZ524366 RDV524364:RDV524366 RNR524364:RNR524366 RXN524364:RXN524366 SHJ524364:SHJ524366 SRF524364:SRF524366 TBB524364:TBB524366 TKX524364:TKX524366 TUT524364:TUT524366 UEP524364:UEP524366 UOL524364:UOL524366 UYH524364:UYH524366 VID524364:VID524366 VRZ524364:VRZ524366 WBV524364:WBV524366 WLR524364:WLR524366 WVN524364:WVN524366 F589900:F589902 JB589900:JB589902 SX589900:SX589902 ACT589900:ACT589902 AMP589900:AMP589902 AWL589900:AWL589902 BGH589900:BGH589902 BQD589900:BQD589902 BZZ589900:BZZ589902 CJV589900:CJV589902 CTR589900:CTR589902 DDN589900:DDN589902 DNJ589900:DNJ589902 DXF589900:DXF589902 EHB589900:EHB589902 EQX589900:EQX589902 FAT589900:FAT589902 FKP589900:FKP589902 FUL589900:FUL589902 GEH589900:GEH589902 GOD589900:GOD589902 GXZ589900:GXZ589902 HHV589900:HHV589902 HRR589900:HRR589902 IBN589900:IBN589902 ILJ589900:ILJ589902 IVF589900:IVF589902 JFB589900:JFB589902 JOX589900:JOX589902 JYT589900:JYT589902 KIP589900:KIP589902 KSL589900:KSL589902 LCH589900:LCH589902 LMD589900:LMD589902 LVZ589900:LVZ589902 MFV589900:MFV589902 MPR589900:MPR589902 MZN589900:MZN589902 NJJ589900:NJJ589902 NTF589900:NTF589902 ODB589900:ODB589902 OMX589900:OMX589902 OWT589900:OWT589902 PGP589900:PGP589902 PQL589900:PQL589902 QAH589900:QAH589902 QKD589900:QKD589902 QTZ589900:QTZ589902 RDV589900:RDV589902 RNR589900:RNR589902 RXN589900:RXN589902 SHJ589900:SHJ589902 SRF589900:SRF589902 TBB589900:TBB589902 TKX589900:TKX589902 TUT589900:TUT589902 UEP589900:UEP589902 UOL589900:UOL589902 UYH589900:UYH589902 VID589900:VID589902 VRZ589900:VRZ589902 WBV589900:WBV589902 WLR589900:WLR589902 WVN589900:WVN589902 F655436:F655438 JB655436:JB655438 SX655436:SX655438 ACT655436:ACT655438 AMP655436:AMP655438 AWL655436:AWL655438 BGH655436:BGH655438 BQD655436:BQD655438 BZZ655436:BZZ655438 CJV655436:CJV655438 CTR655436:CTR655438 DDN655436:DDN655438 DNJ655436:DNJ655438 DXF655436:DXF655438 EHB655436:EHB655438 EQX655436:EQX655438 FAT655436:FAT655438 FKP655436:FKP655438 FUL655436:FUL655438 GEH655436:GEH655438 GOD655436:GOD655438 GXZ655436:GXZ655438 HHV655436:HHV655438 HRR655436:HRR655438 IBN655436:IBN655438 ILJ655436:ILJ655438 IVF655436:IVF655438 JFB655436:JFB655438 JOX655436:JOX655438 JYT655436:JYT655438 KIP655436:KIP655438 KSL655436:KSL655438 LCH655436:LCH655438 LMD655436:LMD655438 LVZ655436:LVZ655438 MFV655436:MFV655438 MPR655436:MPR655438 MZN655436:MZN655438 NJJ655436:NJJ655438 NTF655436:NTF655438 ODB655436:ODB655438 OMX655436:OMX655438 OWT655436:OWT655438 PGP655436:PGP655438 PQL655436:PQL655438 QAH655436:QAH655438 QKD655436:QKD655438 QTZ655436:QTZ655438 RDV655436:RDV655438 RNR655436:RNR655438 RXN655436:RXN655438 SHJ655436:SHJ655438 SRF655436:SRF655438 TBB655436:TBB655438 TKX655436:TKX655438 TUT655436:TUT655438 UEP655436:UEP655438 UOL655436:UOL655438 UYH655436:UYH655438 VID655436:VID655438 VRZ655436:VRZ655438 WBV655436:WBV655438 WLR655436:WLR655438 WVN655436:WVN655438 F720972:F720974 JB720972:JB720974 SX720972:SX720974 ACT720972:ACT720974 AMP720972:AMP720974 AWL720972:AWL720974 BGH720972:BGH720974 BQD720972:BQD720974 BZZ720972:BZZ720974 CJV720972:CJV720974 CTR720972:CTR720974 DDN720972:DDN720974 DNJ720972:DNJ720974 DXF720972:DXF720974 EHB720972:EHB720974 EQX720972:EQX720974 FAT720972:FAT720974 FKP720972:FKP720974 FUL720972:FUL720974 GEH720972:GEH720974 GOD720972:GOD720974 GXZ720972:GXZ720974 HHV720972:HHV720974 HRR720972:HRR720974 IBN720972:IBN720974 ILJ720972:ILJ720974 IVF720972:IVF720974 JFB720972:JFB720974 JOX720972:JOX720974 JYT720972:JYT720974 KIP720972:KIP720974 KSL720972:KSL720974 LCH720972:LCH720974 LMD720972:LMD720974 LVZ720972:LVZ720974 MFV720972:MFV720974 MPR720972:MPR720974 MZN720972:MZN720974 NJJ720972:NJJ720974 NTF720972:NTF720974 ODB720972:ODB720974 OMX720972:OMX720974 OWT720972:OWT720974 PGP720972:PGP720974 PQL720972:PQL720974 QAH720972:QAH720974 QKD720972:QKD720974 QTZ720972:QTZ720974 RDV720972:RDV720974 RNR720972:RNR720974 RXN720972:RXN720974 SHJ720972:SHJ720974 SRF720972:SRF720974 TBB720972:TBB720974 TKX720972:TKX720974 TUT720972:TUT720974 UEP720972:UEP720974 UOL720972:UOL720974 UYH720972:UYH720974 VID720972:VID720974 VRZ720972:VRZ720974 WBV720972:WBV720974 WLR720972:WLR720974 WVN720972:WVN720974 F786508:F786510 JB786508:JB786510 SX786508:SX786510 ACT786508:ACT786510 AMP786508:AMP786510 AWL786508:AWL786510 BGH786508:BGH786510 BQD786508:BQD786510 BZZ786508:BZZ786510 CJV786508:CJV786510 CTR786508:CTR786510 DDN786508:DDN786510 DNJ786508:DNJ786510 DXF786508:DXF786510 EHB786508:EHB786510 EQX786508:EQX786510 FAT786508:FAT786510 FKP786508:FKP786510 FUL786508:FUL786510 GEH786508:GEH786510 GOD786508:GOD786510 GXZ786508:GXZ786510 HHV786508:HHV786510 HRR786508:HRR786510 IBN786508:IBN786510 ILJ786508:ILJ786510 IVF786508:IVF786510 JFB786508:JFB786510 JOX786508:JOX786510 JYT786508:JYT786510 KIP786508:KIP786510 KSL786508:KSL786510 LCH786508:LCH786510 LMD786508:LMD786510 LVZ786508:LVZ786510 MFV786508:MFV786510 MPR786508:MPR786510 MZN786508:MZN786510 NJJ786508:NJJ786510 NTF786508:NTF786510 ODB786508:ODB786510 OMX786508:OMX786510 OWT786508:OWT786510 PGP786508:PGP786510 PQL786508:PQL786510 QAH786508:QAH786510 QKD786508:QKD786510 QTZ786508:QTZ786510 RDV786508:RDV786510 RNR786508:RNR786510 RXN786508:RXN786510 SHJ786508:SHJ786510 SRF786508:SRF786510 TBB786508:TBB786510 TKX786508:TKX786510 TUT786508:TUT786510 UEP786508:UEP786510 UOL786508:UOL786510 UYH786508:UYH786510 VID786508:VID786510 VRZ786508:VRZ786510 WBV786508:WBV786510 WLR786508:WLR786510 WVN786508:WVN786510 F852044:F852046 JB852044:JB852046 SX852044:SX852046 ACT852044:ACT852046 AMP852044:AMP852046 AWL852044:AWL852046 BGH852044:BGH852046 BQD852044:BQD852046 BZZ852044:BZZ852046 CJV852044:CJV852046 CTR852044:CTR852046 DDN852044:DDN852046 DNJ852044:DNJ852046 DXF852044:DXF852046 EHB852044:EHB852046 EQX852044:EQX852046 FAT852044:FAT852046 FKP852044:FKP852046 FUL852044:FUL852046 GEH852044:GEH852046 GOD852044:GOD852046 GXZ852044:GXZ852046 HHV852044:HHV852046 HRR852044:HRR852046 IBN852044:IBN852046 ILJ852044:ILJ852046 IVF852044:IVF852046 JFB852044:JFB852046 JOX852044:JOX852046 JYT852044:JYT852046 KIP852044:KIP852046 KSL852044:KSL852046 LCH852044:LCH852046 LMD852044:LMD852046 LVZ852044:LVZ852046 MFV852044:MFV852046 MPR852044:MPR852046 MZN852044:MZN852046 NJJ852044:NJJ852046 NTF852044:NTF852046 ODB852044:ODB852046 OMX852044:OMX852046 OWT852044:OWT852046 PGP852044:PGP852046 PQL852044:PQL852046 QAH852044:QAH852046 QKD852044:QKD852046 QTZ852044:QTZ852046 RDV852044:RDV852046 RNR852044:RNR852046 RXN852044:RXN852046 SHJ852044:SHJ852046 SRF852044:SRF852046 TBB852044:TBB852046 TKX852044:TKX852046 TUT852044:TUT852046 UEP852044:UEP852046 UOL852044:UOL852046 UYH852044:UYH852046 VID852044:VID852046 VRZ852044:VRZ852046 WBV852044:WBV852046 WLR852044:WLR852046 WVN852044:WVN852046 F917580:F917582 JB917580:JB917582 SX917580:SX917582 ACT917580:ACT917582 AMP917580:AMP917582 AWL917580:AWL917582 BGH917580:BGH917582 BQD917580:BQD917582 BZZ917580:BZZ917582 CJV917580:CJV917582 CTR917580:CTR917582 DDN917580:DDN917582 DNJ917580:DNJ917582 DXF917580:DXF917582 EHB917580:EHB917582 EQX917580:EQX917582 FAT917580:FAT917582 FKP917580:FKP917582 FUL917580:FUL917582 GEH917580:GEH917582 GOD917580:GOD917582 GXZ917580:GXZ917582 HHV917580:HHV917582 HRR917580:HRR917582 IBN917580:IBN917582 ILJ917580:ILJ917582 IVF917580:IVF917582 JFB917580:JFB917582 JOX917580:JOX917582 JYT917580:JYT917582 KIP917580:KIP917582 KSL917580:KSL917582 LCH917580:LCH917582 LMD917580:LMD917582 LVZ917580:LVZ917582 MFV917580:MFV917582 MPR917580:MPR917582 MZN917580:MZN917582 NJJ917580:NJJ917582 NTF917580:NTF917582 ODB917580:ODB917582 OMX917580:OMX917582 OWT917580:OWT917582 PGP917580:PGP917582 PQL917580:PQL917582 QAH917580:QAH917582 QKD917580:QKD917582 QTZ917580:QTZ917582 RDV917580:RDV917582 RNR917580:RNR917582 RXN917580:RXN917582 SHJ917580:SHJ917582 SRF917580:SRF917582 TBB917580:TBB917582 TKX917580:TKX917582 TUT917580:TUT917582 UEP917580:UEP917582 UOL917580:UOL917582 UYH917580:UYH917582 VID917580:VID917582 VRZ917580:VRZ917582 WBV917580:WBV917582 WLR917580:WLR917582 WVN917580:WVN917582 F983116:F983118 JB983116:JB983118 SX983116:SX983118 ACT983116:ACT983118 AMP983116:AMP983118 AWL983116:AWL983118 BGH983116:BGH983118 BQD983116:BQD983118 BZZ983116:BZZ983118 CJV983116:CJV983118 CTR983116:CTR983118 DDN983116:DDN983118 DNJ983116:DNJ983118 DXF983116:DXF983118 EHB983116:EHB983118 EQX983116:EQX983118 FAT983116:FAT983118 FKP983116:FKP983118 FUL983116:FUL983118 GEH983116:GEH983118 GOD983116:GOD983118 GXZ983116:GXZ983118 HHV983116:HHV983118 HRR983116:HRR983118 IBN983116:IBN983118 ILJ983116:ILJ983118 IVF983116:IVF983118 JFB983116:JFB983118 JOX983116:JOX983118 JYT983116:JYT983118 KIP983116:KIP983118 KSL983116:KSL983118 LCH983116:LCH983118 LMD983116:LMD983118 LVZ983116:LVZ983118 MFV983116:MFV983118 MPR983116:MPR983118 MZN983116:MZN983118 NJJ983116:NJJ983118 NTF983116:NTF983118 ODB983116:ODB983118 OMX983116:OMX983118 OWT983116:OWT983118 PGP983116:PGP983118 PQL983116:PQL983118 QAH983116:QAH983118 QKD983116:QKD983118 QTZ983116:QTZ983118 RDV983116:RDV983118 RNR983116:RNR983118 RXN983116:RXN983118 SHJ983116:SHJ983118 SRF983116:SRF983118 TBB983116:TBB983118 TKX983116:TKX983118 TUT983116:TUT983118 UEP983116:UEP983118 UOL983116:UOL983118 UYH983116:UYH983118 VID983116:VID983118 VRZ983116:VRZ983118 WBV983116:WBV983118 WLR983116:WLR983118 WVN983116:WVN983118" xr:uid="{00000000-0002-0000-0900-000000000000}">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4"/>
  <sheetViews>
    <sheetView showGridLines="0" view="pageBreakPreview" zoomScale="115" zoomScaleNormal="100" zoomScaleSheetLayoutView="115" workbookViewId="0">
      <selection activeCell="N5" sqref="N5"/>
    </sheetView>
  </sheetViews>
  <sheetFormatPr defaultColWidth="9" defaultRowHeight="13.5"/>
  <cols>
    <col min="1" max="16384" width="9" style="36"/>
  </cols>
  <sheetData>
    <row r="1" spans="1:13" ht="14.25">
      <c r="A1" s="162" t="s">
        <v>267</v>
      </c>
    </row>
    <row r="2" spans="1:13" ht="141.75" customHeight="1">
      <c r="A2" s="402" t="s">
        <v>305</v>
      </c>
      <c r="B2" s="402"/>
      <c r="C2" s="402"/>
      <c r="D2" s="402"/>
      <c r="E2" s="402"/>
      <c r="F2" s="402"/>
      <c r="G2" s="402"/>
      <c r="H2" s="402"/>
      <c r="I2" s="402"/>
      <c r="J2" s="402"/>
      <c r="K2" s="402"/>
      <c r="L2" s="402"/>
      <c r="M2" s="402"/>
    </row>
    <row r="4" spans="1:13">
      <c r="A4" s="36" t="s">
        <v>268</v>
      </c>
    </row>
  </sheetData>
  <mergeCells count="1">
    <mergeCell ref="A2:M2"/>
  </mergeCells>
  <phoneticPr fontId="13"/>
  <pageMargins left="0.7" right="0.7" top="0.75" bottom="0.75" header="0.3" footer="0.3"/>
  <pageSetup paperSize="9" scale="91" fitToWidth="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
  <sheetViews>
    <sheetView showGridLines="0" view="pageBreakPreview" zoomScaleNormal="100" zoomScaleSheetLayoutView="100" workbookViewId="0">
      <selection activeCell="M3" sqref="M3"/>
    </sheetView>
  </sheetViews>
  <sheetFormatPr defaultRowHeight="13.5"/>
  <sheetData>
    <row r="1" spans="1:13" ht="14.25">
      <c r="A1" s="162" t="s">
        <v>269</v>
      </c>
    </row>
    <row r="3" spans="1:13" ht="83.25" customHeight="1">
      <c r="A3" s="403" t="s">
        <v>304</v>
      </c>
      <c r="B3" s="403"/>
      <c r="C3" s="403"/>
      <c r="D3" s="403"/>
      <c r="E3" s="403"/>
      <c r="F3" s="403"/>
      <c r="G3" s="403"/>
      <c r="H3" s="403"/>
      <c r="I3" s="403"/>
      <c r="J3" s="403"/>
      <c r="K3" s="403"/>
      <c r="L3" s="177"/>
      <c r="M3" s="177"/>
    </row>
    <row r="5" spans="1:13">
      <c r="A5" s="36" t="s">
        <v>270</v>
      </c>
    </row>
  </sheetData>
  <mergeCells count="1">
    <mergeCell ref="A3:K3"/>
  </mergeCells>
  <phoneticPr fontId="13"/>
  <pageMargins left="0.7" right="0.7" top="0.75" bottom="0.75" header="0.3" footer="0.3"/>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tabSelected="1" view="pageBreakPreview" zoomScale="80" zoomScaleNormal="80" zoomScaleSheetLayoutView="80" workbookViewId="0">
      <selection activeCell="B22" sqref="B22"/>
    </sheetView>
  </sheetViews>
  <sheetFormatPr defaultColWidth="4.625" defaultRowHeight="11.25"/>
  <cols>
    <col min="1" max="1" width="8.875" style="3" customWidth="1"/>
    <col min="2" max="2" width="14.875" style="4" customWidth="1"/>
    <col min="3" max="3" width="18.5" style="22" customWidth="1"/>
    <col min="4" max="4" width="24" style="22" customWidth="1"/>
    <col min="5" max="5" width="19.625" style="4" customWidth="1"/>
    <col min="6" max="6" width="19.5" style="4" bestFit="1" customWidth="1"/>
    <col min="7" max="7" width="19" style="4" bestFit="1" customWidth="1"/>
    <col min="8" max="8" width="33.5" style="4" customWidth="1"/>
    <col min="9" max="254" width="9" style="4" customWidth="1"/>
    <col min="255" max="255" width="6.625" style="4" customWidth="1"/>
    <col min="256" max="16384" width="4.625" style="4"/>
  </cols>
  <sheetData>
    <row r="1" spans="1:12" ht="19.5" customHeight="1">
      <c r="B1" s="212"/>
      <c r="C1" s="213"/>
      <c r="D1" s="213"/>
      <c r="E1" s="213"/>
      <c r="F1" s="213"/>
      <c r="G1" s="213"/>
      <c r="H1" s="213"/>
      <c r="L1" s="5"/>
    </row>
    <row r="2" spans="1:12" ht="42.75" customHeight="1">
      <c r="A2" s="214" t="s">
        <v>16</v>
      </c>
      <c r="B2" s="214"/>
      <c r="C2" s="215"/>
      <c r="D2" s="215"/>
      <c r="E2" s="215"/>
      <c r="F2" s="215"/>
      <c r="G2" s="215"/>
      <c r="H2" s="215"/>
      <c r="L2" s="5"/>
    </row>
    <row r="3" spans="1:12" ht="19.5" customHeight="1">
      <c r="A3" s="6"/>
      <c r="B3" s="7"/>
      <c r="C3" s="8"/>
      <c r="D3" s="8"/>
      <c r="E3" s="7"/>
      <c r="F3" s="7"/>
      <c r="G3" s="9" t="s">
        <v>29</v>
      </c>
      <c r="H3" s="167"/>
    </row>
    <row r="4" spans="1:12" ht="19.5" customHeight="1">
      <c r="A4" s="6"/>
      <c r="B4" s="7"/>
      <c r="C4" s="8"/>
      <c r="D4" s="8"/>
      <c r="E4" s="7"/>
      <c r="F4" s="7"/>
      <c r="G4" s="10" t="s">
        <v>28</v>
      </c>
      <c r="H4" s="168"/>
    </row>
    <row r="5" spans="1:12" ht="18" customHeight="1">
      <c r="A5" s="6"/>
      <c r="B5" s="7"/>
      <c r="C5" s="8"/>
      <c r="D5" s="11"/>
      <c r="E5" s="7"/>
      <c r="F5" s="7"/>
      <c r="G5" s="216" t="s">
        <v>316</v>
      </c>
      <c r="H5" s="217"/>
    </row>
    <row r="6" spans="1:12" ht="19.350000000000001" customHeight="1">
      <c r="A6" s="6"/>
      <c r="B6" s="7"/>
      <c r="C6" s="8"/>
      <c r="D6" s="8"/>
      <c r="E6" s="7"/>
      <c r="F6" s="7"/>
      <c r="G6" s="9" t="s">
        <v>27</v>
      </c>
      <c r="H6" s="171"/>
    </row>
    <row r="7" spans="1:12" ht="19.350000000000001" customHeight="1">
      <c r="A7" s="6"/>
      <c r="B7" s="7"/>
      <c r="C7" s="8"/>
      <c r="D7" s="8"/>
      <c r="E7" s="7"/>
      <c r="F7" s="7"/>
      <c r="G7" s="218" t="s">
        <v>4</v>
      </c>
      <c r="H7" s="218"/>
    </row>
    <row r="8" spans="1:12" ht="19.350000000000001" customHeight="1">
      <c r="A8" s="6"/>
      <c r="B8" s="7"/>
      <c r="C8" s="8"/>
      <c r="D8" s="8"/>
      <c r="E8" s="7"/>
      <c r="F8" s="7"/>
      <c r="G8" s="9" t="s">
        <v>272</v>
      </c>
      <c r="H8" s="191"/>
    </row>
    <row r="9" spans="1:12" ht="19.350000000000001" customHeight="1">
      <c r="A9" s="6"/>
      <c r="B9" s="7"/>
      <c r="C9" s="8"/>
      <c r="D9" s="8"/>
      <c r="E9" s="7"/>
      <c r="F9" s="7"/>
      <c r="G9" s="218" t="s">
        <v>273</v>
      </c>
      <c r="H9" s="218"/>
    </row>
    <row r="10" spans="1:12" ht="19.5" customHeight="1">
      <c r="A10" s="6"/>
      <c r="B10" s="7"/>
      <c r="C10" s="8"/>
      <c r="D10" s="8"/>
      <c r="E10" s="7"/>
      <c r="F10" s="7"/>
      <c r="G10" s="2" t="s">
        <v>271</v>
      </c>
      <c r="H10" s="169"/>
    </row>
    <row r="11" spans="1:12" ht="30.75" customHeight="1">
      <c r="A11" s="6"/>
      <c r="B11" s="7"/>
      <c r="C11" s="8"/>
      <c r="D11" s="8"/>
      <c r="E11" s="7"/>
      <c r="F11" s="7"/>
      <c r="G11" s="219" t="s">
        <v>307</v>
      </c>
      <c r="H11" s="218"/>
    </row>
    <row r="12" spans="1:12" ht="19.5" customHeight="1">
      <c r="A12" s="12" t="s">
        <v>2</v>
      </c>
      <c r="B12" s="13"/>
      <c r="C12" s="13"/>
      <c r="D12" s="13"/>
      <c r="E12" s="13"/>
      <c r="F12" s="13"/>
      <c r="G12" s="24"/>
      <c r="H12" s="24"/>
      <c r="I12" s="24"/>
      <c r="J12" s="24"/>
    </row>
    <row r="13" spans="1:12" ht="19.5" customHeight="1">
      <c r="A13" s="13" t="s">
        <v>17</v>
      </c>
      <c r="B13" s="13"/>
      <c r="C13" s="13"/>
      <c r="D13" s="13"/>
      <c r="E13" s="13"/>
      <c r="F13" s="13"/>
      <c r="G13" s="24"/>
      <c r="H13" s="24"/>
      <c r="I13" s="24"/>
      <c r="J13" s="24"/>
    </row>
    <row r="14" spans="1:12" ht="19.5" customHeight="1">
      <c r="A14" s="13" t="s">
        <v>3</v>
      </c>
      <c r="B14" s="13"/>
      <c r="C14" s="13"/>
      <c r="D14" s="13"/>
      <c r="E14" s="13"/>
      <c r="F14" s="13"/>
      <c r="G14" s="24"/>
      <c r="H14" s="25"/>
      <c r="I14" s="25"/>
      <c r="J14" s="25"/>
    </row>
    <row r="15" spans="1:12" ht="19.5" customHeight="1">
      <c r="A15" s="13" t="s">
        <v>7</v>
      </c>
      <c r="B15" s="13"/>
      <c r="C15" s="13"/>
      <c r="D15" s="13"/>
      <c r="E15" s="13"/>
      <c r="F15" s="13"/>
      <c r="G15" s="13"/>
      <c r="H15" s="13"/>
    </row>
    <row r="16" spans="1:12" ht="19.5" customHeight="1">
      <c r="A16" s="13" t="s">
        <v>8</v>
      </c>
      <c r="B16" s="13"/>
      <c r="C16" s="13"/>
      <c r="D16" s="13"/>
      <c r="E16" s="13"/>
      <c r="F16" s="13"/>
      <c r="G16" s="13"/>
      <c r="H16" s="13"/>
    </row>
    <row r="17" spans="1:8" ht="19.5" customHeight="1">
      <c r="A17" s="13" t="s">
        <v>9</v>
      </c>
      <c r="B17" s="13"/>
      <c r="C17" s="13"/>
      <c r="D17" s="13"/>
      <c r="E17" s="13"/>
      <c r="F17" s="13"/>
      <c r="G17" s="13"/>
      <c r="H17" s="13"/>
    </row>
    <row r="18" spans="1:8" ht="19.5" customHeight="1">
      <c r="A18" s="13" t="s">
        <v>6</v>
      </c>
      <c r="B18" s="13"/>
      <c r="C18" s="13"/>
      <c r="D18" s="13"/>
      <c r="E18" s="13"/>
      <c r="F18" s="13"/>
      <c r="G18" s="13"/>
      <c r="H18" s="13"/>
    </row>
    <row r="19" spans="1:8" ht="19.5" customHeight="1" thickBot="1">
      <c r="A19" s="6"/>
      <c r="B19" s="7"/>
      <c r="C19" s="8"/>
      <c r="D19" s="8"/>
      <c r="E19" s="7"/>
      <c r="F19" s="7"/>
      <c r="G19" s="7"/>
      <c r="H19" s="1"/>
    </row>
    <row r="20" spans="1:8" s="14" customFormat="1" ht="29.25" customHeight="1">
      <c r="A20" s="204" t="s">
        <v>10</v>
      </c>
      <c r="B20" s="198" t="s">
        <v>0</v>
      </c>
      <c r="C20" s="206" t="s">
        <v>11</v>
      </c>
      <c r="D20" s="208" t="s">
        <v>12</v>
      </c>
      <c r="E20" s="210" t="s">
        <v>5</v>
      </c>
      <c r="F20" s="198" t="s">
        <v>13</v>
      </c>
      <c r="G20" s="198" t="s">
        <v>14</v>
      </c>
      <c r="H20" s="200" t="s">
        <v>15</v>
      </c>
    </row>
    <row r="21" spans="1:8" s="14" customFormat="1" ht="29.25" customHeight="1" thickBot="1">
      <c r="A21" s="205"/>
      <c r="B21" s="199"/>
      <c r="C21" s="207"/>
      <c r="D21" s="209"/>
      <c r="E21" s="211"/>
      <c r="F21" s="199"/>
      <c r="G21" s="199"/>
      <c r="H21" s="201"/>
    </row>
    <row r="22" spans="1:8" ht="51" customHeight="1">
      <c r="A22" s="15">
        <v>1</v>
      </c>
      <c r="B22" s="178" t="s">
        <v>332</v>
      </c>
      <c r="C22" s="185"/>
      <c r="D22" s="186"/>
      <c r="E22" s="179"/>
      <c r="F22" s="180"/>
      <c r="G22" s="26"/>
      <c r="H22" s="27"/>
    </row>
    <row r="23" spans="1:8" ht="51" customHeight="1">
      <c r="A23" s="16">
        <v>2</v>
      </c>
      <c r="B23" s="178"/>
      <c r="C23" s="187"/>
      <c r="D23" s="186"/>
      <c r="E23" s="181"/>
      <c r="F23" s="182"/>
      <c r="G23" s="28"/>
      <c r="H23" s="29"/>
    </row>
    <row r="24" spans="1:8" ht="51" customHeight="1">
      <c r="A24" s="16">
        <v>3</v>
      </c>
      <c r="B24" s="178"/>
      <c r="C24" s="187"/>
      <c r="D24" s="186"/>
      <c r="E24" s="181"/>
      <c r="F24" s="182"/>
      <c r="G24" s="28"/>
      <c r="H24" s="29"/>
    </row>
    <row r="25" spans="1:8" ht="51" customHeight="1">
      <c r="A25" s="16">
        <v>4</v>
      </c>
      <c r="B25" s="178"/>
      <c r="C25" s="187"/>
      <c r="D25" s="186"/>
      <c r="E25" s="181"/>
      <c r="F25" s="182"/>
      <c r="G25" s="28"/>
      <c r="H25" s="29"/>
    </row>
    <row r="26" spans="1:8" ht="51" customHeight="1">
      <c r="A26" s="16">
        <v>5</v>
      </c>
      <c r="B26" s="178"/>
      <c r="C26" s="187"/>
      <c r="D26" s="186"/>
      <c r="E26" s="181"/>
      <c r="F26" s="182"/>
      <c r="G26" s="28"/>
      <c r="H26" s="29"/>
    </row>
    <row r="27" spans="1:8" ht="51" customHeight="1">
      <c r="A27" s="16">
        <v>6</v>
      </c>
      <c r="B27" s="178"/>
      <c r="C27" s="187"/>
      <c r="D27" s="186"/>
      <c r="E27" s="181"/>
      <c r="F27" s="182"/>
      <c r="G27" s="28"/>
      <c r="H27" s="29"/>
    </row>
    <row r="28" spans="1:8" ht="51" customHeight="1">
      <c r="A28" s="16">
        <v>7</v>
      </c>
      <c r="B28" s="178"/>
      <c r="C28" s="187"/>
      <c r="D28" s="186"/>
      <c r="E28" s="181"/>
      <c r="F28" s="182"/>
      <c r="G28" s="28"/>
      <c r="H28" s="29"/>
    </row>
    <row r="29" spans="1:8" ht="51" customHeight="1">
      <c r="A29" s="16">
        <v>8</v>
      </c>
      <c r="B29" s="178"/>
      <c r="C29" s="188"/>
      <c r="D29" s="186"/>
      <c r="E29" s="183"/>
      <c r="F29" s="184"/>
      <c r="G29" s="30"/>
      <c r="H29" s="31"/>
    </row>
    <row r="30" spans="1:8" ht="51" customHeight="1">
      <c r="A30" s="16">
        <v>9</v>
      </c>
      <c r="B30" s="178"/>
      <c r="C30" s="188"/>
      <c r="D30" s="186"/>
      <c r="E30" s="183"/>
      <c r="F30" s="184"/>
      <c r="G30" s="30"/>
      <c r="H30" s="31"/>
    </row>
    <row r="31" spans="1:8" ht="51" customHeight="1" thickBot="1">
      <c r="A31" s="16">
        <v>10</v>
      </c>
      <c r="B31" s="178"/>
      <c r="C31" s="188"/>
      <c r="D31" s="186"/>
      <c r="E31" s="183"/>
      <c r="F31" s="184"/>
      <c r="G31" s="30"/>
      <c r="H31" s="31"/>
    </row>
    <row r="32" spans="1:8" s="17" customFormat="1" ht="30" customHeight="1" thickBot="1">
      <c r="A32" s="202" t="s">
        <v>1</v>
      </c>
      <c r="B32" s="203"/>
      <c r="C32" s="189">
        <f>SUM(C22:C31)</f>
        <v>0</v>
      </c>
      <c r="D32" s="190">
        <f>SUM(D22:D31)</f>
        <v>0</v>
      </c>
      <c r="E32" s="32"/>
      <c r="F32" s="33"/>
      <c r="G32" s="34"/>
      <c r="H32" s="35"/>
    </row>
    <row r="33" spans="1:8">
      <c r="A33" s="18"/>
      <c r="B33" s="19"/>
      <c r="C33" s="20"/>
      <c r="D33" s="21"/>
      <c r="E33" s="19"/>
      <c r="F33" s="19"/>
      <c r="G33" s="19"/>
      <c r="H33" s="19"/>
    </row>
    <row r="34" spans="1:8">
      <c r="A34" s="18"/>
      <c r="B34" s="19"/>
      <c r="C34" s="21"/>
      <c r="D34" s="21"/>
      <c r="E34" s="19"/>
      <c r="F34" s="19"/>
      <c r="G34" s="19"/>
      <c r="H34" s="19"/>
    </row>
    <row r="35" spans="1:8">
      <c r="A35" s="18"/>
      <c r="B35" s="19"/>
      <c r="C35" s="21"/>
      <c r="D35" s="21"/>
      <c r="E35" s="19"/>
      <c r="F35" s="19"/>
      <c r="G35" s="19"/>
      <c r="H35" s="19"/>
    </row>
    <row r="36" spans="1:8">
      <c r="A36" s="18"/>
      <c r="B36" s="19"/>
      <c r="C36" s="21"/>
      <c r="D36" s="21"/>
      <c r="E36" s="19"/>
      <c r="F36" s="19"/>
      <c r="G36" s="19"/>
      <c r="H36" s="19"/>
    </row>
    <row r="37" spans="1:8">
      <c r="A37" s="18"/>
      <c r="B37" s="19"/>
      <c r="C37" s="21"/>
      <c r="D37" s="21"/>
      <c r="E37" s="19"/>
      <c r="F37" s="19"/>
      <c r="G37" s="19"/>
      <c r="H37" s="19"/>
    </row>
    <row r="38" spans="1:8">
      <c r="A38" s="18"/>
      <c r="B38" s="19"/>
      <c r="C38" s="21"/>
      <c r="D38" s="21"/>
      <c r="E38" s="19"/>
      <c r="F38" s="19"/>
      <c r="G38" s="19"/>
      <c r="H38" s="19"/>
    </row>
    <row r="39" spans="1:8">
      <c r="A39" s="18"/>
      <c r="B39" s="19"/>
      <c r="C39" s="21"/>
      <c r="D39" s="21"/>
      <c r="E39" s="19"/>
      <c r="F39" s="19"/>
      <c r="G39" s="19"/>
      <c r="H39" s="19"/>
    </row>
    <row r="40" spans="1:8">
      <c r="A40" s="18"/>
      <c r="B40" s="19"/>
      <c r="C40" s="21"/>
      <c r="D40" s="21"/>
      <c r="E40" s="19"/>
      <c r="F40" s="19"/>
      <c r="G40" s="19"/>
      <c r="H40" s="19"/>
    </row>
    <row r="41" spans="1:8">
      <c r="A41" s="18"/>
      <c r="B41" s="19"/>
      <c r="C41" s="21"/>
      <c r="D41" s="21"/>
      <c r="E41" s="19"/>
      <c r="F41" s="19"/>
      <c r="G41" s="19"/>
      <c r="H41" s="19"/>
    </row>
    <row r="42" spans="1:8">
      <c r="A42" s="18"/>
      <c r="B42" s="19"/>
      <c r="C42" s="21"/>
      <c r="D42" s="21"/>
      <c r="E42" s="19"/>
      <c r="F42" s="19"/>
      <c r="G42" s="19"/>
      <c r="H42" s="19"/>
    </row>
    <row r="43" spans="1:8">
      <c r="A43" s="18"/>
      <c r="B43" s="19"/>
      <c r="C43" s="21"/>
      <c r="D43" s="21"/>
      <c r="E43" s="19"/>
      <c r="F43" s="19"/>
      <c r="G43" s="19"/>
      <c r="H43" s="19"/>
    </row>
    <row r="44" spans="1:8">
      <c r="A44" s="18"/>
      <c r="B44" s="19"/>
      <c r="C44" s="21"/>
      <c r="D44" s="21"/>
      <c r="E44" s="19"/>
      <c r="F44" s="19"/>
      <c r="G44" s="19"/>
      <c r="H44" s="19"/>
    </row>
    <row r="45" spans="1:8">
      <c r="A45" s="18"/>
      <c r="B45" s="19"/>
      <c r="C45" s="21"/>
      <c r="D45" s="21"/>
      <c r="E45" s="19"/>
      <c r="F45" s="19"/>
      <c r="G45" s="19"/>
      <c r="H45" s="19"/>
    </row>
    <row r="46" spans="1:8">
      <c r="A46" s="18"/>
      <c r="B46" s="19"/>
      <c r="C46" s="21"/>
      <c r="D46" s="21"/>
      <c r="E46" s="19"/>
      <c r="F46" s="19"/>
      <c r="G46" s="19"/>
      <c r="H46" s="19"/>
    </row>
    <row r="47" spans="1:8">
      <c r="A47" s="18"/>
      <c r="B47" s="19"/>
      <c r="C47" s="21"/>
      <c r="D47" s="21"/>
      <c r="E47" s="19"/>
      <c r="F47" s="19"/>
      <c r="G47" s="19"/>
      <c r="H47" s="19"/>
    </row>
    <row r="48" spans="1:8">
      <c r="A48" s="18"/>
      <c r="B48" s="19"/>
      <c r="C48" s="21"/>
      <c r="D48" s="21"/>
      <c r="E48" s="19"/>
      <c r="F48" s="19"/>
      <c r="G48" s="19"/>
      <c r="H48" s="19"/>
    </row>
    <row r="49" spans="1:8">
      <c r="A49" s="18"/>
      <c r="B49" s="19"/>
      <c r="C49" s="21"/>
      <c r="D49" s="21"/>
      <c r="E49" s="19"/>
      <c r="F49" s="19"/>
      <c r="G49" s="19"/>
      <c r="H49" s="19"/>
    </row>
    <row r="50" spans="1:8">
      <c r="A50" s="18"/>
      <c r="B50" s="19"/>
      <c r="C50" s="21"/>
      <c r="D50" s="21"/>
      <c r="E50" s="19"/>
      <c r="F50" s="19"/>
      <c r="G50" s="19"/>
      <c r="H50" s="19"/>
    </row>
    <row r="51" spans="1:8">
      <c r="A51" s="18"/>
      <c r="B51" s="19"/>
      <c r="C51" s="21"/>
      <c r="D51" s="21"/>
      <c r="E51" s="19"/>
      <c r="F51" s="19"/>
      <c r="G51" s="19"/>
      <c r="H51" s="19"/>
    </row>
    <row r="52" spans="1:8">
      <c r="A52" s="18"/>
      <c r="B52" s="19"/>
      <c r="C52" s="21"/>
      <c r="D52" s="21"/>
      <c r="E52" s="19"/>
      <c r="F52" s="19"/>
      <c r="G52" s="19"/>
      <c r="H52" s="19"/>
    </row>
    <row r="53" spans="1:8">
      <c r="A53" s="18"/>
      <c r="B53" s="19"/>
      <c r="C53" s="21"/>
      <c r="D53" s="21"/>
      <c r="E53" s="19"/>
      <c r="F53" s="19"/>
      <c r="G53" s="19"/>
      <c r="H53" s="19"/>
    </row>
    <row r="54" spans="1:8">
      <c r="A54" s="18"/>
      <c r="B54" s="19"/>
      <c r="C54" s="21"/>
      <c r="D54" s="21"/>
      <c r="E54" s="19"/>
      <c r="F54" s="19"/>
      <c r="G54" s="19"/>
      <c r="H54" s="19"/>
    </row>
    <row r="55" spans="1:8">
      <c r="A55" s="18"/>
      <c r="B55" s="19"/>
      <c r="C55" s="21"/>
      <c r="D55" s="21"/>
      <c r="E55" s="19"/>
      <c r="F55" s="19"/>
      <c r="G55" s="19"/>
      <c r="H55" s="19"/>
    </row>
    <row r="56" spans="1:8">
      <c r="A56" s="18"/>
      <c r="B56" s="19"/>
      <c r="C56" s="21"/>
      <c r="D56" s="21"/>
      <c r="E56" s="19"/>
      <c r="F56" s="19"/>
      <c r="G56" s="19"/>
      <c r="H56" s="19"/>
    </row>
    <row r="57" spans="1:8">
      <c r="A57" s="18"/>
      <c r="B57" s="19"/>
      <c r="C57" s="21"/>
      <c r="D57" s="21"/>
      <c r="E57" s="19"/>
      <c r="F57" s="19"/>
      <c r="G57" s="19"/>
      <c r="H57" s="19"/>
    </row>
    <row r="58" spans="1:8">
      <c r="A58" s="18"/>
      <c r="B58" s="19"/>
      <c r="C58" s="21"/>
      <c r="D58" s="21"/>
      <c r="E58" s="19"/>
      <c r="F58" s="19"/>
      <c r="G58" s="19"/>
      <c r="H58" s="19"/>
    </row>
    <row r="59" spans="1:8">
      <c r="A59" s="18"/>
      <c r="B59" s="19"/>
      <c r="C59" s="21"/>
      <c r="D59" s="21"/>
      <c r="E59" s="19"/>
      <c r="F59" s="19"/>
      <c r="G59" s="19"/>
      <c r="H59" s="19"/>
    </row>
    <row r="60" spans="1:8">
      <c r="A60" s="18"/>
      <c r="B60" s="19"/>
      <c r="C60" s="21"/>
      <c r="D60" s="21"/>
      <c r="E60" s="19"/>
      <c r="F60" s="19"/>
      <c r="G60" s="19"/>
      <c r="H60" s="19"/>
    </row>
    <row r="61" spans="1:8">
      <c r="A61" s="18"/>
      <c r="B61" s="19"/>
      <c r="C61" s="21"/>
      <c r="D61" s="21"/>
      <c r="E61" s="19"/>
      <c r="F61" s="19"/>
      <c r="G61" s="19"/>
      <c r="H61" s="19"/>
    </row>
    <row r="62" spans="1:8">
      <c r="A62" s="18"/>
      <c r="B62" s="19"/>
      <c r="C62" s="21"/>
      <c r="D62" s="21"/>
      <c r="E62" s="19"/>
      <c r="F62" s="19"/>
      <c r="G62" s="19"/>
      <c r="H62" s="19"/>
    </row>
    <row r="63" spans="1:8">
      <c r="A63" s="18"/>
      <c r="B63" s="19"/>
      <c r="C63" s="21"/>
      <c r="D63" s="21"/>
      <c r="E63" s="19"/>
      <c r="F63" s="19"/>
      <c r="G63" s="19"/>
      <c r="H63" s="19"/>
    </row>
    <row r="64" spans="1:8">
      <c r="A64" s="18"/>
      <c r="B64" s="19"/>
      <c r="C64" s="21"/>
      <c r="D64" s="21"/>
      <c r="E64" s="19"/>
      <c r="F64" s="19"/>
      <c r="G64" s="19"/>
      <c r="H64" s="19"/>
    </row>
    <row r="65" spans="1:8">
      <c r="A65" s="18"/>
      <c r="B65" s="19"/>
      <c r="C65" s="21"/>
      <c r="D65" s="21"/>
      <c r="E65" s="19"/>
      <c r="F65" s="19"/>
      <c r="G65" s="19"/>
      <c r="H65" s="19"/>
    </row>
    <row r="66" spans="1:8">
      <c r="A66" s="18"/>
      <c r="B66" s="19"/>
      <c r="C66" s="21"/>
      <c r="D66" s="21"/>
      <c r="E66" s="19"/>
      <c r="F66" s="19"/>
      <c r="G66" s="19"/>
      <c r="H66" s="19"/>
    </row>
    <row r="67" spans="1:8">
      <c r="A67" s="18"/>
      <c r="B67" s="19"/>
      <c r="C67" s="21"/>
      <c r="D67" s="21"/>
      <c r="E67" s="19"/>
      <c r="F67" s="19"/>
      <c r="G67" s="19"/>
      <c r="H67" s="19"/>
    </row>
    <row r="68" spans="1:8">
      <c r="A68" s="18"/>
      <c r="B68" s="19"/>
      <c r="C68" s="21"/>
      <c r="D68" s="21"/>
      <c r="E68" s="19"/>
      <c r="F68" s="19"/>
      <c r="G68" s="19"/>
      <c r="H68" s="19"/>
    </row>
    <row r="69" spans="1:8">
      <c r="A69" s="18"/>
      <c r="B69" s="19"/>
      <c r="C69" s="21"/>
      <c r="D69" s="21"/>
      <c r="E69" s="19"/>
      <c r="F69" s="19"/>
      <c r="G69" s="19"/>
      <c r="H69" s="19"/>
    </row>
    <row r="70" spans="1:8">
      <c r="A70" s="18"/>
      <c r="B70" s="19"/>
      <c r="C70" s="21"/>
      <c r="D70" s="21"/>
      <c r="E70" s="19"/>
      <c r="F70" s="19"/>
      <c r="G70" s="19"/>
      <c r="H70" s="19"/>
    </row>
    <row r="71" spans="1:8">
      <c r="A71" s="18"/>
      <c r="B71" s="19"/>
      <c r="C71" s="21"/>
      <c r="D71" s="21"/>
      <c r="E71" s="19"/>
      <c r="F71" s="19"/>
      <c r="G71" s="19"/>
      <c r="H71" s="19"/>
    </row>
    <row r="72" spans="1:8">
      <c r="A72" s="18"/>
      <c r="B72" s="19"/>
      <c r="C72" s="21"/>
      <c r="D72" s="21"/>
      <c r="E72" s="19"/>
      <c r="F72" s="19"/>
      <c r="G72" s="19"/>
      <c r="H72" s="19"/>
    </row>
    <row r="73" spans="1:8">
      <c r="A73" s="18"/>
      <c r="B73" s="19"/>
      <c r="C73" s="21"/>
      <c r="D73" s="21"/>
      <c r="E73" s="19"/>
      <c r="F73" s="19"/>
      <c r="G73" s="19"/>
      <c r="H73" s="19"/>
    </row>
    <row r="74" spans="1:8">
      <c r="A74" s="18"/>
      <c r="B74" s="19"/>
      <c r="C74" s="21"/>
      <c r="D74" s="21"/>
      <c r="E74" s="19"/>
      <c r="F74" s="19"/>
      <c r="G74" s="19"/>
      <c r="H74" s="19"/>
    </row>
    <row r="75" spans="1:8">
      <c r="A75" s="18"/>
      <c r="B75" s="19"/>
      <c r="C75" s="21"/>
      <c r="D75" s="21"/>
      <c r="E75" s="19"/>
      <c r="F75" s="19"/>
      <c r="G75" s="19"/>
      <c r="H75" s="19"/>
    </row>
    <row r="76" spans="1:8">
      <c r="A76" s="18"/>
      <c r="B76" s="19"/>
      <c r="C76" s="21"/>
      <c r="D76" s="21"/>
      <c r="E76" s="19"/>
      <c r="F76" s="19"/>
      <c r="G76" s="19"/>
      <c r="H76" s="19"/>
    </row>
    <row r="77" spans="1:8">
      <c r="A77" s="18"/>
      <c r="B77" s="19"/>
      <c r="C77" s="21"/>
      <c r="D77" s="21"/>
      <c r="E77" s="19"/>
      <c r="F77" s="19"/>
      <c r="G77" s="19"/>
      <c r="H77" s="19"/>
    </row>
    <row r="78" spans="1:8">
      <c r="A78" s="18"/>
      <c r="B78" s="19"/>
      <c r="C78" s="21"/>
      <c r="D78" s="21"/>
      <c r="E78" s="19"/>
      <c r="F78" s="19"/>
      <c r="G78" s="19"/>
      <c r="H78" s="19"/>
    </row>
    <row r="79" spans="1:8">
      <c r="A79" s="18"/>
      <c r="B79" s="19"/>
      <c r="C79" s="21"/>
      <c r="D79" s="21"/>
      <c r="E79" s="19"/>
      <c r="F79" s="19"/>
      <c r="G79" s="19"/>
      <c r="H79" s="19"/>
    </row>
    <row r="80" spans="1:8">
      <c r="A80" s="18"/>
      <c r="B80" s="19"/>
      <c r="C80" s="21"/>
      <c r="D80" s="21"/>
      <c r="E80" s="19"/>
      <c r="F80" s="19"/>
      <c r="G80" s="19"/>
      <c r="H80" s="19"/>
    </row>
    <row r="81" spans="1:8">
      <c r="A81" s="18"/>
      <c r="B81" s="19"/>
      <c r="C81" s="21"/>
      <c r="D81" s="21"/>
      <c r="E81" s="19"/>
      <c r="F81" s="19"/>
      <c r="G81" s="19"/>
      <c r="H81" s="19"/>
    </row>
    <row r="82" spans="1:8">
      <c r="A82" s="18"/>
      <c r="B82" s="19"/>
      <c r="C82" s="21"/>
      <c r="D82" s="21"/>
      <c r="E82" s="19"/>
      <c r="F82" s="19"/>
      <c r="G82" s="19"/>
      <c r="H82" s="19"/>
    </row>
    <row r="83" spans="1:8">
      <c r="A83" s="18"/>
      <c r="B83" s="19"/>
      <c r="C83" s="21"/>
      <c r="D83" s="21"/>
      <c r="E83" s="19"/>
      <c r="F83" s="19"/>
      <c r="G83" s="19"/>
      <c r="H83" s="19"/>
    </row>
    <row r="84" spans="1:8">
      <c r="A84" s="18"/>
      <c r="B84" s="19"/>
      <c r="C84" s="21"/>
      <c r="D84" s="21"/>
      <c r="E84" s="19"/>
      <c r="F84" s="19"/>
      <c r="G84" s="19"/>
      <c r="H84" s="19"/>
    </row>
    <row r="85" spans="1:8">
      <c r="A85" s="18"/>
      <c r="B85" s="19"/>
      <c r="C85" s="21"/>
      <c r="D85" s="21"/>
      <c r="E85" s="19"/>
      <c r="F85" s="19"/>
      <c r="G85" s="19"/>
      <c r="H85" s="19"/>
    </row>
    <row r="86" spans="1:8">
      <c r="A86" s="18"/>
      <c r="B86" s="19"/>
      <c r="C86" s="21"/>
      <c r="D86" s="21"/>
      <c r="E86" s="19"/>
      <c r="F86" s="19"/>
      <c r="G86" s="19"/>
      <c r="H86" s="19"/>
    </row>
    <row r="87" spans="1:8">
      <c r="A87" s="18"/>
      <c r="B87" s="19"/>
      <c r="C87" s="21"/>
      <c r="D87" s="21"/>
      <c r="E87" s="19"/>
      <c r="F87" s="19"/>
      <c r="G87" s="19"/>
      <c r="H87" s="19"/>
    </row>
    <row r="88" spans="1:8">
      <c r="A88" s="18"/>
      <c r="B88" s="19"/>
      <c r="C88" s="21"/>
      <c r="D88" s="21"/>
      <c r="E88" s="19"/>
      <c r="F88" s="19"/>
      <c r="G88" s="19"/>
      <c r="H88" s="19"/>
    </row>
    <row r="89" spans="1:8">
      <c r="A89" s="18"/>
      <c r="B89" s="19"/>
      <c r="C89" s="21"/>
      <c r="D89" s="21"/>
      <c r="E89" s="19"/>
      <c r="F89" s="19"/>
      <c r="G89" s="19"/>
      <c r="H89" s="19"/>
    </row>
    <row r="90" spans="1:8">
      <c r="A90" s="18"/>
      <c r="B90" s="19"/>
      <c r="C90" s="21"/>
      <c r="D90" s="21"/>
      <c r="E90" s="19"/>
      <c r="F90" s="19"/>
      <c r="G90" s="19"/>
      <c r="H90" s="19"/>
    </row>
    <row r="91" spans="1:8">
      <c r="A91" s="18"/>
      <c r="B91" s="19"/>
      <c r="C91" s="21"/>
      <c r="D91" s="21"/>
      <c r="E91" s="19"/>
      <c r="F91" s="19"/>
      <c r="G91" s="19"/>
      <c r="H91" s="19"/>
    </row>
    <row r="92" spans="1:8">
      <c r="A92" s="18"/>
      <c r="B92" s="19"/>
      <c r="C92" s="21"/>
      <c r="D92" s="21"/>
      <c r="E92" s="19"/>
      <c r="F92" s="19"/>
      <c r="G92" s="19"/>
      <c r="H92" s="19"/>
    </row>
    <row r="93" spans="1:8">
      <c r="A93" s="18"/>
      <c r="B93" s="19"/>
      <c r="C93" s="21"/>
      <c r="D93" s="21"/>
      <c r="E93" s="19"/>
      <c r="F93" s="19"/>
      <c r="G93" s="19"/>
      <c r="H93" s="19"/>
    </row>
    <row r="94" spans="1:8">
      <c r="A94" s="18"/>
      <c r="B94" s="19"/>
      <c r="C94" s="21"/>
      <c r="D94" s="21"/>
      <c r="E94" s="19"/>
      <c r="F94" s="19"/>
      <c r="G94" s="19"/>
      <c r="H94" s="19"/>
    </row>
    <row r="95" spans="1:8">
      <c r="A95" s="18"/>
      <c r="B95" s="19"/>
      <c r="C95" s="21"/>
      <c r="D95" s="21"/>
      <c r="E95" s="19"/>
      <c r="F95" s="19"/>
      <c r="G95" s="19"/>
      <c r="H95" s="19"/>
    </row>
    <row r="96" spans="1:8">
      <c r="A96" s="18"/>
      <c r="B96" s="19"/>
      <c r="C96" s="21"/>
      <c r="D96" s="21"/>
      <c r="E96" s="19"/>
      <c r="F96" s="19"/>
      <c r="G96" s="19"/>
      <c r="H96" s="19"/>
    </row>
    <row r="97" spans="1:8">
      <c r="A97" s="18"/>
      <c r="B97" s="19"/>
      <c r="C97" s="21"/>
      <c r="D97" s="21"/>
      <c r="E97" s="19"/>
      <c r="F97" s="19"/>
      <c r="G97" s="19"/>
      <c r="H97" s="19"/>
    </row>
    <row r="98" spans="1:8">
      <c r="A98" s="18"/>
      <c r="B98" s="19"/>
      <c r="C98" s="21"/>
      <c r="D98" s="21"/>
      <c r="E98" s="19"/>
      <c r="F98" s="19"/>
      <c r="G98" s="19"/>
      <c r="H98" s="19"/>
    </row>
    <row r="99" spans="1:8">
      <c r="A99" s="18"/>
      <c r="B99" s="19"/>
      <c r="C99" s="21"/>
      <c r="D99" s="21"/>
      <c r="E99" s="19"/>
      <c r="F99" s="19"/>
      <c r="G99" s="19"/>
      <c r="H99" s="19"/>
    </row>
    <row r="100" spans="1:8">
      <c r="A100" s="18"/>
      <c r="B100" s="19"/>
      <c r="C100" s="21"/>
      <c r="D100" s="21"/>
      <c r="E100" s="19"/>
      <c r="F100" s="19"/>
      <c r="G100" s="19"/>
      <c r="H100" s="19"/>
    </row>
    <row r="101" spans="1:8">
      <c r="A101" s="18"/>
      <c r="B101" s="19"/>
      <c r="C101" s="21"/>
      <c r="D101" s="21"/>
      <c r="E101" s="19"/>
      <c r="F101" s="19"/>
      <c r="G101" s="19"/>
      <c r="H101" s="19"/>
    </row>
    <row r="102" spans="1:8">
      <c r="A102" s="18"/>
      <c r="B102" s="19"/>
      <c r="C102" s="21"/>
      <c r="D102" s="21"/>
      <c r="E102" s="19"/>
      <c r="F102" s="19"/>
      <c r="G102" s="19"/>
      <c r="H102" s="19"/>
    </row>
    <row r="103" spans="1:8">
      <c r="A103" s="18"/>
      <c r="B103" s="19"/>
      <c r="C103" s="21"/>
      <c r="D103" s="21"/>
      <c r="E103" s="19"/>
      <c r="F103" s="19"/>
      <c r="G103" s="19"/>
      <c r="H103" s="19"/>
    </row>
    <row r="104" spans="1:8">
      <c r="A104" s="18"/>
      <c r="B104" s="19"/>
      <c r="C104" s="21"/>
      <c r="D104" s="21"/>
      <c r="E104" s="19"/>
      <c r="F104" s="19"/>
      <c r="G104" s="19"/>
      <c r="H104" s="19"/>
    </row>
    <row r="105" spans="1:8">
      <c r="A105" s="18"/>
      <c r="B105" s="19"/>
      <c r="C105" s="21"/>
      <c r="D105" s="21"/>
      <c r="E105" s="19"/>
      <c r="F105" s="19"/>
      <c r="G105" s="19"/>
      <c r="H105" s="19"/>
    </row>
    <row r="106" spans="1:8">
      <c r="A106" s="18"/>
      <c r="B106" s="19"/>
      <c r="C106" s="21"/>
      <c r="D106" s="21"/>
      <c r="E106" s="19"/>
      <c r="F106" s="19"/>
      <c r="G106" s="19"/>
      <c r="H106" s="19"/>
    </row>
    <row r="107" spans="1:8">
      <c r="A107" s="18"/>
      <c r="B107" s="19"/>
      <c r="C107" s="21"/>
      <c r="D107" s="21"/>
      <c r="E107" s="19"/>
      <c r="F107" s="19"/>
      <c r="G107" s="19"/>
      <c r="H107" s="19"/>
    </row>
    <row r="108" spans="1:8">
      <c r="A108" s="18"/>
      <c r="B108" s="19"/>
      <c r="C108" s="21"/>
      <c r="D108" s="21"/>
      <c r="E108" s="19"/>
      <c r="F108" s="19"/>
      <c r="G108" s="19"/>
      <c r="H108" s="19"/>
    </row>
    <row r="109" spans="1:8">
      <c r="A109" s="18"/>
      <c r="B109" s="19"/>
      <c r="C109" s="21"/>
      <c r="D109" s="21"/>
      <c r="E109" s="19"/>
      <c r="F109" s="19"/>
      <c r="G109" s="19"/>
      <c r="H109" s="19"/>
    </row>
    <row r="110" spans="1:8">
      <c r="A110" s="18"/>
      <c r="B110" s="19"/>
      <c r="C110" s="21"/>
      <c r="D110" s="21"/>
      <c r="E110" s="19"/>
      <c r="F110" s="19"/>
      <c r="G110" s="19"/>
      <c r="H110" s="19"/>
    </row>
    <row r="111" spans="1:8">
      <c r="A111" s="18"/>
      <c r="B111" s="19"/>
      <c r="C111" s="21"/>
      <c r="D111" s="21"/>
      <c r="E111" s="19"/>
      <c r="F111" s="19"/>
      <c r="G111" s="19"/>
      <c r="H111" s="19"/>
    </row>
    <row r="112" spans="1:8">
      <c r="A112" s="18"/>
      <c r="B112" s="19"/>
      <c r="C112" s="21"/>
      <c r="D112" s="21"/>
      <c r="E112" s="19"/>
      <c r="F112" s="19"/>
      <c r="G112" s="19"/>
      <c r="H112" s="19"/>
    </row>
    <row r="113" spans="1:8">
      <c r="A113" s="18"/>
      <c r="B113" s="19"/>
      <c r="C113" s="21"/>
      <c r="D113" s="21"/>
      <c r="E113" s="19"/>
      <c r="F113" s="19"/>
      <c r="G113" s="19"/>
      <c r="H113" s="19"/>
    </row>
    <row r="114" spans="1:8">
      <c r="A114" s="18"/>
      <c r="B114" s="19"/>
      <c r="C114" s="21"/>
      <c r="D114" s="21"/>
      <c r="E114" s="19"/>
      <c r="F114" s="19"/>
      <c r="G114" s="19"/>
      <c r="H114" s="19"/>
    </row>
    <row r="115" spans="1:8">
      <c r="A115" s="18"/>
      <c r="B115" s="19"/>
      <c r="C115" s="21"/>
      <c r="D115" s="21"/>
      <c r="E115" s="19"/>
      <c r="F115" s="19"/>
      <c r="G115" s="19"/>
      <c r="H115" s="19"/>
    </row>
    <row r="116" spans="1:8">
      <c r="A116" s="18"/>
      <c r="B116" s="19"/>
      <c r="C116" s="21"/>
      <c r="D116" s="21"/>
      <c r="E116" s="19"/>
      <c r="F116" s="19"/>
      <c r="G116" s="19"/>
      <c r="H116" s="19"/>
    </row>
    <row r="117" spans="1:8">
      <c r="A117" s="18"/>
      <c r="B117" s="19"/>
      <c r="C117" s="21"/>
      <c r="D117" s="21"/>
      <c r="E117" s="19"/>
      <c r="F117" s="19"/>
      <c r="G117" s="19"/>
      <c r="H117" s="19"/>
    </row>
    <row r="118" spans="1:8">
      <c r="A118" s="18"/>
      <c r="B118" s="19"/>
      <c r="C118" s="21"/>
      <c r="D118" s="21"/>
      <c r="E118" s="19"/>
      <c r="F118" s="19"/>
      <c r="G118" s="19"/>
      <c r="H118" s="19"/>
    </row>
    <row r="119" spans="1:8">
      <c r="A119" s="18"/>
      <c r="B119" s="19"/>
      <c r="C119" s="21"/>
      <c r="D119" s="21"/>
      <c r="E119" s="19"/>
      <c r="F119" s="19"/>
      <c r="G119" s="19"/>
      <c r="H119" s="19"/>
    </row>
    <row r="120" spans="1:8">
      <c r="A120" s="18"/>
      <c r="B120" s="19"/>
      <c r="C120" s="21"/>
      <c r="D120" s="21"/>
      <c r="E120" s="19"/>
      <c r="F120" s="19"/>
      <c r="G120" s="19"/>
      <c r="H120" s="19"/>
    </row>
    <row r="121" spans="1:8">
      <c r="A121" s="18"/>
      <c r="B121" s="19"/>
      <c r="C121" s="21"/>
      <c r="D121" s="21"/>
      <c r="E121" s="19"/>
      <c r="F121" s="19"/>
      <c r="G121" s="19"/>
      <c r="H121" s="19"/>
    </row>
    <row r="122" spans="1:8">
      <c r="A122" s="18"/>
      <c r="B122" s="19"/>
      <c r="C122" s="21"/>
      <c r="D122" s="21"/>
      <c r="E122" s="19"/>
      <c r="F122" s="19"/>
      <c r="G122" s="19"/>
      <c r="H122" s="19"/>
    </row>
    <row r="123" spans="1:8">
      <c r="A123" s="18"/>
      <c r="B123" s="19"/>
      <c r="C123" s="21"/>
      <c r="D123" s="21"/>
      <c r="E123" s="19"/>
      <c r="F123" s="19"/>
      <c r="G123" s="19"/>
      <c r="H123" s="19"/>
    </row>
    <row r="124" spans="1:8">
      <c r="A124" s="18"/>
      <c r="B124" s="19"/>
      <c r="C124" s="21"/>
      <c r="D124" s="21"/>
      <c r="E124" s="19"/>
      <c r="F124" s="19"/>
      <c r="G124" s="19"/>
      <c r="H124" s="19"/>
    </row>
    <row r="125" spans="1:8">
      <c r="A125" s="18"/>
      <c r="B125" s="19"/>
      <c r="C125" s="21"/>
      <c r="D125" s="21"/>
      <c r="E125" s="19"/>
      <c r="F125" s="19"/>
      <c r="G125" s="19"/>
      <c r="H125" s="19"/>
    </row>
    <row r="126" spans="1:8">
      <c r="A126" s="18"/>
      <c r="B126" s="19"/>
      <c r="C126" s="21"/>
      <c r="D126" s="21"/>
      <c r="E126" s="19"/>
      <c r="F126" s="19"/>
      <c r="G126" s="19"/>
      <c r="H126" s="19"/>
    </row>
    <row r="127" spans="1:8">
      <c r="A127" s="18"/>
      <c r="B127" s="19"/>
      <c r="C127" s="21"/>
      <c r="D127" s="21"/>
      <c r="E127" s="19"/>
      <c r="F127" s="19"/>
      <c r="G127" s="19"/>
      <c r="H127" s="19"/>
    </row>
    <row r="128" spans="1:8">
      <c r="A128" s="18"/>
      <c r="B128" s="19"/>
      <c r="C128" s="21"/>
      <c r="D128" s="21"/>
      <c r="E128" s="19"/>
      <c r="F128" s="19"/>
      <c r="G128" s="19"/>
      <c r="H128" s="19"/>
    </row>
    <row r="129" spans="1:8">
      <c r="A129" s="18"/>
      <c r="B129" s="19"/>
      <c r="C129" s="21"/>
      <c r="D129" s="21"/>
      <c r="E129" s="19"/>
      <c r="F129" s="19"/>
      <c r="G129" s="19"/>
      <c r="H129" s="19"/>
    </row>
    <row r="130" spans="1:8">
      <c r="A130" s="18"/>
      <c r="B130" s="19"/>
      <c r="C130" s="21"/>
      <c r="D130" s="21"/>
      <c r="E130" s="19"/>
      <c r="F130" s="19"/>
      <c r="G130" s="19"/>
      <c r="H130" s="19"/>
    </row>
    <row r="131" spans="1:8">
      <c r="A131" s="18"/>
      <c r="B131" s="19"/>
      <c r="C131" s="21"/>
      <c r="D131" s="21"/>
      <c r="E131" s="19"/>
      <c r="F131" s="19"/>
      <c r="G131" s="19"/>
      <c r="H131" s="19"/>
    </row>
    <row r="132" spans="1:8">
      <c r="A132" s="18"/>
      <c r="B132" s="19"/>
      <c r="C132" s="21"/>
      <c r="D132" s="21"/>
      <c r="E132" s="19"/>
      <c r="F132" s="19"/>
      <c r="G132" s="19"/>
      <c r="H132" s="19"/>
    </row>
    <row r="133" spans="1:8">
      <c r="A133" s="18"/>
      <c r="B133" s="19"/>
      <c r="C133" s="21"/>
      <c r="D133" s="21"/>
      <c r="E133" s="19"/>
      <c r="F133" s="19"/>
      <c r="G133" s="19"/>
      <c r="H133" s="19"/>
    </row>
    <row r="134" spans="1:8">
      <c r="A134" s="18"/>
      <c r="B134" s="19"/>
      <c r="C134" s="21"/>
      <c r="D134" s="21"/>
      <c r="E134" s="19"/>
      <c r="F134" s="19"/>
      <c r="G134" s="19"/>
      <c r="H134" s="19"/>
    </row>
    <row r="135" spans="1:8">
      <c r="A135" s="18"/>
      <c r="B135" s="19"/>
      <c r="C135" s="21"/>
      <c r="D135" s="21"/>
      <c r="E135" s="19"/>
      <c r="F135" s="19"/>
      <c r="G135" s="19"/>
      <c r="H135" s="19"/>
    </row>
    <row r="136" spans="1:8">
      <c r="A136" s="18"/>
      <c r="B136" s="19"/>
      <c r="C136" s="21"/>
      <c r="D136" s="21"/>
      <c r="E136" s="19"/>
      <c r="F136" s="19"/>
      <c r="G136" s="19"/>
      <c r="H136" s="19"/>
    </row>
    <row r="137" spans="1:8">
      <c r="A137" s="18"/>
      <c r="B137" s="19"/>
      <c r="C137" s="21"/>
      <c r="D137" s="21"/>
      <c r="E137" s="19"/>
      <c r="F137" s="19"/>
      <c r="G137" s="19"/>
      <c r="H137" s="19"/>
    </row>
    <row r="138" spans="1:8">
      <c r="A138" s="18"/>
      <c r="B138" s="19"/>
      <c r="C138" s="21"/>
      <c r="D138" s="21"/>
      <c r="E138" s="19"/>
      <c r="F138" s="19"/>
      <c r="G138" s="19"/>
      <c r="H138" s="19"/>
    </row>
    <row r="139" spans="1:8">
      <c r="A139" s="18"/>
      <c r="B139" s="19"/>
      <c r="C139" s="21"/>
      <c r="D139" s="21"/>
      <c r="E139" s="19"/>
      <c r="F139" s="19"/>
      <c r="G139" s="19"/>
      <c r="H139" s="19"/>
    </row>
    <row r="140" spans="1:8">
      <c r="A140" s="18"/>
      <c r="B140" s="19"/>
      <c r="C140" s="21"/>
      <c r="D140" s="21"/>
      <c r="E140" s="19"/>
      <c r="F140" s="19"/>
      <c r="G140" s="19"/>
      <c r="H140" s="19"/>
    </row>
    <row r="141" spans="1:8">
      <c r="A141" s="18"/>
      <c r="B141" s="19"/>
      <c r="C141" s="21"/>
      <c r="D141" s="21"/>
      <c r="E141" s="19"/>
      <c r="F141" s="19"/>
      <c r="G141" s="19"/>
      <c r="H141" s="19"/>
    </row>
    <row r="142" spans="1:8">
      <c r="A142" s="18"/>
      <c r="B142" s="19"/>
      <c r="C142" s="21"/>
      <c r="D142" s="21"/>
      <c r="E142" s="19"/>
      <c r="F142" s="19"/>
      <c r="G142" s="19"/>
      <c r="H142" s="19"/>
    </row>
    <row r="143" spans="1:8">
      <c r="A143" s="18"/>
      <c r="B143" s="19"/>
      <c r="C143" s="21"/>
      <c r="D143" s="21"/>
      <c r="E143" s="19"/>
      <c r="F143" s="19"/>
      <c r="G143" s="19"/>
      <c r="H143" s="19"/>
    </row>
    <row r="144" spans="1:8">
      <c r="A144" s="18"/>
      <c r="B144" s="19"/>
      <c r="C144" s="21"/>
      <c r="D144" s="21"/>
      <c r="E144" s="19"/>
      <c r="F144" s="19"/>
      <c r="G144" s="19"/>
      <c r="H144" s="19"/>
    </row>
    <row r="145" spans="1:8">
      <c r="A145" s="18"/>
      <c r="B145" s="19"/>
      <c r="C145" s="21"/>
      <c r="D145" s="21"/>
      <c r="E145" s="19"/>
      <c r="F145" s="19"/>
      <c r="G145" s="19"/>
      <c r="H145" s="19"/>
    </row>
    <row r="146" spans="1:8">
      <c r="A146" s="18"/>
      <c r="B146" s="19"/>
      <c r="C146" s="21"/>
      <c r="D146" s="21"/>
      <c r="E146" s="19"/>
      <c r="F146" s="19"/>
      <c r="G146" s="19"/>
      <c r="H146" s="19"/>
    </row>
    <row r="147" spans="1:8">
      <c r="A147" s="18"/>
      <c r="B147" s="19"/>
      <c r="C147" s="21"/>
      <c r="D147" s="21"/>
      <c r="E147" s="19"/>
      <c r="F147" s="19"/>
      <c r="G147" s="19"/>
      <c r="H147" s="19"/>
    </row>
    <row r="148" spans="1:8">
      <c r="A148" s="18"/>
      <c r="B148" s="19"/>
      <c r="C148" s="21"/>
      <c r="D148" s="21"/>
      <c r="E148" s="19"/>
      <c r="F148" s="19"/>
      <c r="G148" s="19"/>
      <c r="H148" s="19"/>
    </row>
    <row r="149" spans="1:8">
      <c r="A149" s="18"/>
      <c r="B149" s="19"/>
      <c r="C149" s="21"/>
      <c r="D149" s="21"/>
      <c r="E149" s="19"/>
      <c r="F149" s="19"/>
      <c r="G149" s="19"/>
      <c r="H149" s="19"/>
    </row>
    <row r="150" spans="1:8">
      <c r="A150" s="18"/>
      <c r="B150" s="19"/>
      <c r="C150" s="21"/>
      <c r="D150" s="21"/>
      <c r="E150" s="19"/>
      <c r="F150" s="19"/>
      <c r="G150" s="19"/>
      <c r="H150" s="19"/>
    </row>
    <row r="151" spans="1:8">
      <c r="A151" s="18"/>
      <c r="B151" s="19"/>
      <c r="C151" s="21"/>
      <c r="D151" s="21"/>
      <c r="E151" s="19"/>
      <c r="F151" s="19"/>
      <c r="G151" s="19"/>
      <c r="H151" s="19"/>
    </row>
    <row r="152" spans="1:8">
      <c r="A152" s="18"/>
      <c r="B152" s="19"/>
      <c r="C152" s="21"/>
      <c r="D152" s="21"/>
      <c r="E152" s="19"/>
      <c r="F152" s="19"/>
      <c r="G152" s="19"/>
      <c r="H152" s="19"/>
    </row>
    <row r="153" spans="1:8">
      <c r="A153" s="18"/>
      <c r="B153" s="19"/>
      <c r="C153" s="21"/>
      <c r="D153" s="21"/>
      <c r="E153" s="19"/>
      <c r="F153" s="19"/>
      <c r="G153" s="19"/>
      <c r="H153" s="19"/>
    </row>
    <row r="154" spans="1:8">
      <c r="A154" s="18"/>
      <c r="B154" s="19"/>
      <c r="C154" s="21"/>
      <c r="D154" s="21"/>
      <c r="E154" s="19"/>
      <c r="F154" s="19"/>
      <c r="G154" s="19"/>
      <c r="H154" s="19"/>
    </row>
    <row r="155" spans="1:8">
      <c r="A155" s="18"/>
      <c r="B155" s="19"/>
      <c r="C155" s="21"/>
      <c r="D155" s="21"/>
      <c r="E155" s="19"/>
      <c r="F155" s="19"/>
      <c r="G155" s="19"/>
      <c r="H155" s="19"/>
    </row>
    <row r="156" spans="1:8">
      <c r="A156" s="18"/>
      <c r="B156" s="19"/>
      <c r="C156" s="21"/>
      <c r="D156" s="21"/>
      <c r="E156" s="19"/>
      <c r="F156" s="19"/>
      <c r="G156" s="19"/>
      <c r="H156" s="19"/>
    </row>
    <row r="157" spans="1:8">
      <c r="A157" s="18"/>
      <c r="B157" s="19"/>
      <c r="C157" s="21"/>
      <c r="D157" s="21"/>
      <c r="E157" s="19"/>
      <c r="F157" s="19"/>
      <c r="G157" s="19"/>
      <c r="H157" s="19"/>
    </row>
    <row r="158" spans="1:8">
      <c r="A158" s="18"/>
      <c r="B158" s="19"/>
      <c r="C158" s="21"/>
      <c r="D158" s="21"/>
      <c r="E158" s="19"/>
      <c r="F158" s="19"/>
      <c r="G158" s="19"/>
      <c r="H158" s="19"/>
    </row>
    <row r="159" spans="1:8">
      <c r="A159" s="18"/>
      <c r="B159" s="19"/>
      <c r="C159" s="21"/>
      <c r="D159" s="21"/>
      <c r="E159" s="19"/>
      <c r="F159" s="19"/>
      <c r="G159" s="19"/>
      <c r="H159" s="19"/>
    </row>
    <row r="160" spans="1:8">
      <c r="A160" s="18"/>
      <c r="B160" s="19"/>
      <c r="C160" s="21"/>
      <c r="D160" s="21"/>
      <c r="E160" s="19"/>
      <c r="F160" s="19"/>
      <c r="G160" s="19"/>
      <c r="H160" s="19"/>
    </row>
    <row r="161" spans="1:8">
      <c r="A161" s="18"/>
      <c r="B161" s="19"/>
      <c r="C161" s="21"/>
      <c r="D161" s="21"/>
      <c r="E161" s="19"/>
      <c r="F161" s="19"/>
      <c r="G161" s="19"/>
      <c r="H161" s="19"/>
    </row>
    <row r="162" spans="1:8">
      <c r="A162" s="18"/>
      <c r="B162" s="19"/>
      <c r="C162" s="21"/>
      <c r="D162" s="21"/>
      <c r="E162" s="19"/>
      <c r="F162" s="19"/>
      <c r="G162" s="19"/>
      <c r="H162" s="19"/>
    </row>
    <row r="163" spans="1:8">
      <c r="A163" s="18"/>
      <c r="B163" s="19"/>
      <c r="C163" s="21"/>
      <c r="D163" s="21"/>
      <c r="E163" s="19"/>
      <c r="F163" s="19"/>
      <c r="G163" s="19"/>
      <c r="H163" s="19"/>
    </row>
    <row r="164" spans="1:8">
      <c r="A164" s="18"/>
      <c r="B164" s="19"/>
      <c r="C164" s="21"/>
      <c r="D164" s="21"/>
      <c r="E164" s="19"/>
      <c r="F164" s="19"/>
      <c r="G164" s="19"/>
      <c r="H164" s="19"/>
    </row>
    <row r="165" spans="1:8">
      <c r="A165" s="18"/>
      <c r="B165" s="19"/>
      <c r="C165" s="21"/>
      <c r="D165" s="21"/>
      <c r="E165" s="19"/>
      <c r="F165" s="19"/>
      <c r="G165" s="19"/>
      <c r="H165" s="19"/>
    </row>
    <row r="166" spans="1:8">
      <c r="A166" s="18"/>
      <c r="B166" s="19"/>
      <c r="C166" s="21"/>
      <c r="D166" s="21"/>
      <c r="E166" s="19"/>
      <c r="F166" s="19"/>
      <c r="G166" s="19"/>
      <c r="H166" s="19"/>
    </row>
    <row r="167" spans="1:8">
      <c r="A167" s="18"/>
      <c r="B167" s="19"/>
      <c r="C167" s="21"/>
      <c r="D167" s="21"/>
      <c r="E167" s="19"/>
      <c r="F167" s="19"/>
      <c r="G167" s="19"/>
      <c r="H167" s="19"/>
    </row>
    <row r="168" spans="1:8">
      <c r="A168" s="18"/>
      <c r="B168" s="19"/>
      <c r="C168" s="21"/>
      <c r="D168" s="21"/>
      <c r="E168" s="19"/>
      <c r="F168" s="19"/>
      <c r="G168" s="19"/>
      <c r="H168" s="19"/>
    </row>
    <row r="169" spans="1:8">
      <c r="A169" s="18"/>
      <c r="B169" s="19"/>
      <c r="C169" s="21"/>
      <c r="D169" s="21"/>
      <c r="E169" s="19"/>
      <c r="F169" s="19"/>
      <c r="G169" s="19"/>
      <c r="H169" s="19"/>
    </row>
    <row r="170" spans="1:8">
      <c r="A170" s="18"/>
      <c r="B170" s="19"/>
      <c r="C170" s="21"/>
      <c r="D170" s="21"/>
      <c r="E170" s="19"/>
      <c r="F170" s="19"/>
      <c r="G170" s="19"/>
      <c r="H170" s="19"/>
    </row>
    <row r="171" spans="1:8">
      <c r="A171" s="18"/>
      <c r="B171" s="19"/>
      <c r="C171" s="21"/>
      <c r="D171" s="21"/>
      <c r="E171" s="19"/>
      <c r="F171" s="19"/>
      <c r="G171" s="19"/>
      <c r="H171" s="19"/>
    </row>
    <row r="172" spans="1:8">
      <c r="A172" s="18"/>
      <c r="B172" s="19"/>
      <c r="C172" s="21"/>
      <c r="D172" s="21"/>
      <c r="E172" s="19"/>
      <c r="F172" s="19"/>
      <c r="G172" s="19"/>
      <c r="H172" s="19"/>
    </row>
    <row r="173" spans="1:8">
      <c r="A173" s="18"/>
      <c r="B173" s="19"/>
      <c r="C173" s="21"/>
      <c r="D173" s="21"/>
      <c r="E173" s="19"/>
      <c r="F173" s="19"/>
      <c r="G173" s="19"/>
      <c r="H173" s="19"/>
    </row>
    <row r="174" spans="1:8">
      <c r="A174" s="18"/>
      <c r="B174" s="19"/>
      <c r="C174" s="21"/>
      <c r="D174" s="21"/>
      <c r="E174" s="19"/>
      <c r="F174" s="19"/>
      <c r="G174" s="19"/>
      <c r="H174" s="19"/>
    </row>
    <row r="175" spans="1:8">
      <c r="A175" s="18"/>
      <c r="B175" s="19"/>
      <c r="C175" s="21"/>
      <c r="D175" s="21"/>
      <c r="E175" s="19"/>
      <c r="F175" s="19"/>
      <c r="G175" s="19"/>
      <c r="H175" s="19"/>
    </row>
    <row r="176" spans="1:8">
      <c r="A176" s="18"/>
      <c r="B176" s="19"/>
      <c r="C176" s="21"/>
      <c r="D176" s="21"/>
      <c r="E176" s="19"/>
      <c r="F176" s="19"/>
      <c r="G176" s="19"/>
      <c r="H176" s="19"/>
    </row>
    <row r="177" spans="1:8">
      <c r="A177" s="18"/>
      <c r="B177" s="19"/>
      <c r="C177" s="21"/>
      <c r="D177" s="21"/>
      <c r="E177" s="19"/>
      <c r="F177" s="19"/>
      <c r="G177" s="19"/>
      <c r="H177" s="19"/>
    </row>
    <row r="178" spans="1:8">
      <c r="A178" s="18"/>
      <c r="B178" s="19"/>
      <c r="C178" s="21"/>
      <c r="D178" s="21"/>
      <c r="E178" s="19"/>
      <c r="F178" s="19"/>
      <c r="G178" s="19"/>
      <c r="H178" s="19"/>
    </row>
    <row r="179" spans="1:8">
      <c r="A179" s="18"/>
      <c r="B179" s="19"/>
      <c r="C179" s="21"/>
      <c r="D179" s="21"/>
      <c r="E179" s="19"/>
      <c r="F179" s="19"/>
      <c r="G179" s="19"/>
      <c r="H179" s="19"/>
    </row>
    <row r="180" spans="1:8">
      <c r="A180" s="18"/>
      <c r="B180" s="19"/>
      <c r="C180" s="21"/>
      <c r="D180" s="21"/>
      <c r="E180" s="19"/>
      <c r="F180" s="19"/>
      <c r="G180" s="19"/>
      <c r="H180" s="19"/>
    </row>
    <row r="181" spans="1:8">
      <c r="A181" s="18"/>
      <c r="B181" s="19"/>
      <c r="C181" s="21"/>
      <c r="D181" s="21"/>
      <c r="E181" s="19"/>
      <c r="F181" s="19"/>
      <c r="G181" s="19"/>
      <c r="H181" s="19"/>
    </row>
    <row r="182" spans="1:8">
      <c r="A182" s="18"/>
      <c r="B182" s="19"/>
      <c r="C182" s="21"/>
      <c r="D182" s="21"/>
      <c r="E182" s="19"/>
      <c r="F182" s="19"/>
      <c r="G182" s="19"/>
      <c r="H182" s="19"/>
    </row>
    <row r="183" spans="1:8">
      <c r="A183" s="18"/>
      <c r="B183" s="19"/>
      <c r="C183" s="21"/>
      <c r="D183" s="21"/>
      <c r="E183" s="19"/>
      <c r="F183" s="19"/>
      <c r="G183" s="19"/>
      <c r="H183" s="19"/>
    </row>
    <row r="184" spans="1:8">
      <c r="A184" s="18"/>
      <c r="B184" s="19"/>
      <c r="C184" s="21"/>
      <c r="D184" s="21"/>
      <c r="E184" s="19"/>
      <c r="F184" s="19"/>
      <c r="G184" s="19"/>
      <c r="H184" s="19"/>
    </row>
    <row r="185" spans="1:8">
      <c r="A185" s="18"/>
      <c r="B185" s="19"/>
      <c r="C185" s="21"/>
      <c r="D185" s="21"/>
      <c r="E185" s="19"/>
      <c r="F185" s="19"/>
      <c r="G185" s="19"/>
      <c r="H185" s="19"/>
    </row>
    <row r="186" spans="1:8">
      <c r="A186" s="18"/>
      <c r="B186" s="19"/>
      <c r="C186" s="21"/>
      <c r="D186" s="21"/>
      <c r="E186" s="19"/>
      <c r="F186" s="19"/>
      <c r="G186" s="19"/>
      <c r="H186" s="19"/>
    </row>
    <row r="187" spans="1:8">
      <c r="A187" s="18"/>
      <c r="B187" s="19"/>
      <c r="C187" s="21"/>
      <c r="D187" s="21"/>
      <c r="E187" s="19"/>
      <c r="F187" s="19"/>
      <c r="G187" s="19"/>
      <c r="H187" s="19"/>
    </row>
    <row r="188" spans="1:8">
      <c r="A188" s="18"/>
      <c r="B188" s="19"/>
      <c r="C188" s="21"/>
      <c r="D188" s="21"/>
      <c r="E188" s="19"/>
      <c r="F188" s="19"/>
      <c r="G188" s="19"/>
      <c r="H188" s="19"/>
    </row>
    <row r="189" spans="1:8">
      <c r="A189" s="18"/>
      <c r="B189" s="19"/>
      <c r="C189" s="21"/>
      <c r="D189" s="21"/>
      <c r="E189" s="19"/>
      <c r="F189" s="19"/>
      <c r="G189" s="19"/>
      <c r="H189" s="19"/>
    </row>
    <row r="190" spans="1:8">
      <c r="A190" s="18"/>
      <c r="B190" s="19"/>
      <c r="C190" s="21"/>
      <c r="D190" s="21"/>
      <c r="E190" s="19"/>
      <c r="F190" s="19"/>
      <c r="G190" s="19"/>
      <c r="H190" s="19"/>
    </row>
    <row r="191" spans="1:8">
      <c r="A191" s="18"/>
      <c r="B191" s="19"/>
      <c r="C191" s="21"/>
      <c r="D191" s="21"/>
      <c r="E191" s="19"/>
      <c r="F191" s="19"/>
      <c r="G191" s="19"/>
      <c r="H191" s="19"/>
    </row>
    <row r="192" spans="1:8">
      <c r="A192" s="18"/>
      <c r="B192" s="19"/>
      <c r="C192" s="21"/>
      <c r="D192" s="21"/>
      <c r="E192" s="19"/>
      <c r="F192" s="19"/>
      <c r="G192" s="19"/>
      <c r="H192" s="19"/>
    </row>
    <row r="193" spans="1:8">
      <c r="A193" s="18"/>
      <c r="B193" s="19"/>
      <c r="C193" s="21"/>
      <c r="D193" s="21"/>
      <c r="E193" s="19"/>
      <c r="F193" s="19"/>
      <c r="G193" s="19"/>
      <c r="H193" s="19"/>
    </row>
    <row r="194" spans="1:8">
      <c r="A194" s="18"/>
      <c r="B194" s="19"/>
      <c r="C194" s="21"/>
      <c r="D194" s="21"/>
      <c r="E194" s="19"/>
      <c r="F194" s="19"/>
      <c r="G194" s="19"/>
      <c r="H194" s="19"/>
    </row>
    <row r="195" spans="1:8">
      <c r="A195" s="18"/>
      <c r="B195" s="19"/>
      <c r="C195" s="21"/>
      <c r="D195" s="21"/>
      <c r="E195" s="19"/>
      <c r="F195" s="19"/>
      <c r="G195" s="19"/>
      <c r="H195" s="19"/>
    </row>
    <row r="196" spans="1:8">
      <c r="A196" s="18"/>
      <c r="B196" s="19"/>
      <c r="C196" s="21"/>
      <c r="D196" s="21"/>
      <c r="E196" s="19"/>
      <c r="F196" s="19"/>
      <c r="G196" s="19"/>
      <c r="H196" s="19"/>
    </row>
    <row r="197" spans="1:8">
      <c r="A197" s="18"/>
      <c r="B197" s="19"/>
      <c r="C197" s="21"/>
      <c r="D197" s="21"/>
      <c r="E197" s="19"/>
      <c r="F197" s="19"/>
      <c r="G197" s="19"/>
      <c r="H197" s="19"/>
    </row>
    <row r="198" spans="1:8">
      <c r="A198" s="18"/>
      <c r="B198" s="19"/>
      <c r="C198" s="21"/>
      <c r="D198" s="21"/>
      <c r="E198" s="19"/>
      <c r="F198" s="19"/>
      <c r="G198" s="19"/>
      <c r="H198" s="19"/>
    </row>
    <row r="199" spans="1:8">
      <c r="A199" s="18"/>
      <c r="B199" s="19"/>
      <c r="C199" s="21"/>
      <c r="D199" s="21"/>
      <c r="E199" s="19"/>
      <c r="F199" s="19"/>
      <c r="G199" s="19"/>
      <c r="H199" s="19"/>
    </row>
    <row r="200" spans="1:8">
      <c r="A200" s="18"/>
      <c r="B200" s="19"/>
      <c r="C200" s="21"/>
      <c r="D200" s="21"/>
      <c r="E200" s="19"/>
      <c r="F200" s="19"/>
      <c r="G200" s="19"/>
      <c r="H200" s="19"/>
    </row>
    <row r="201" spans="1:8">
      <c r="A201" s="18"/>
      <c r="B201" s="19"/>
      <c r="C201" s="21"/>
      <c r="D201" s="21"/>
      <c r="E201" s="19"/>
      <c r="F201" s="19"/>
      <c r="G201" s="19"/>
      <c r="H201" s="19"/>
    </row>
    <row r="202" spans="1:8">
      <c r="A202" s="18"/>
      <c r="B202" s="19"/>
      <c r="C202" s="21"/>
      <c r="D202" s="21"/>
      <c r="E202" s="19"/>
      <c r="F202" s="19"/>
      <c r="G202" s="19"/>
      <c r="H202" s="19"/>
    </row>
    <row r="203" spans="1:8">
      <c r="A203" s="18"/>
      <c r="B203" s="19"/>
      <c r="C203" s="21"/>
      <c r="D203" s="21"/>
      <c r="E203" s="19"/>
      <c r="F203" s="19"/>
      <c r="G203" s="19"/>
      <c r="H203" s="19"/>
    </row>
    <row r="204" spans="1:8">
      <c r="A204" s="18"/>
      <c r="B204" s="19"/>
      <c r="C204" s="21"/>
      <c r="D204" s="21"/>
      <c r="E204" s="19"/>
      <c r="F204" s="19"/>
      <c r="G204" s="19"/>
      <c r="H204" s="19"/>
    </row>
    <row r="205" spans="1:8">
      <c r="A205" s="18"/>
      <c r="B205" s="19"/>
      <c r="C205" s="21"/>
      <c r="D205" s="21"/>
      <c r="E205" s="19"/>
      <c r="F205" s="19"/>
      <c r="G205" s="19"/>
      <c r="H205" s="19"/>
    </row>
    <row r="206" spans="1:8">
      <c r="A206" s="18"/>
      <c r="B206" s="19"/>
      <c r="C206" s="21"/>
      <c r="D206" s="21"/>
      <c r="E206" s="19"/>
      <c r="F206" s="19"/>
      <c r="G206" s="19"/>
      <c r="H206" s="19"/>
    </row>
    <row r="207" spans="1:8">
      <c r="A207" s="18"/>
      <c r="B207" s="19"/>
      <c r="C207" s="21"/>
      <c r="D207" s="21"/>
      <c r="E207" s="19"/>
      <c r="F207" s="19"/>
      <c r="G207" s="19"/>
      <c r="H207" s="19"/>
    </row>
    <row r="208" spans="1:8">
      <c r="A208" s="18"/>
      <c r="B208" s="19"/>
      <c r="C208" s="21"/>
      <c r="D208" s="21"/>
      <c r="E208" s="19"/>
      <c r="F208" s="19"/>
      <c r="G208" s="19"/>
      <c r="H208" s="19"/>
    </row>
    <row r="209" spans="1:8">
      <c r="A209" s="18"/>
      <c r="B209" s="19"/>
      <c r="C209" s="21"/>
      <c r="D209" s="21"/>
      <c r="E209" s="19"/>
      <c r="F209" s="19"/>
      <c r="G209" s="19"/>
      <c r="H209" s="19"/>
    </row>
    <row r="210" spans="1:8">
      <c r="A210" s="18"/>
      <c r="B210" s="19"/>
      <c r="C210" s="21"/>
      <c r="D210" s="21"/>
      <c r="E210" s="19"/>
      <c r="F210" s="19"/>
      <c r="G210" s="19"/>
      <c r="H210" s="19"/>
    </row>
    <row r="211" spans="1:8">
      <c r="A211" s="18"/>
      <c r="B211" s="19"/>
      <c r="C211" s="21"/>
      <c r="D211" s="21"/>
      <c r="E211" s="19"/>
      <c r="F211" s="19"/>
      <c r="G211" s="19"/>
      <c r="H211" s="19"/>
    </row>
    <row r="212" spans="1:8">
      <c r="A212" s="18"/>
      <c r="B212" s="19"/>
      <c r="C212" s="21"/>
      <c r="D212" s="21"/>
      <c r="E212" s="19"/>
      <c r="F212" s="19"/>
      <c r="G212" s="19"/>
      <c r="H212" s="19"/>
    </row>
    <row r="213" spans="1:8">
      <c r="A213" s="18"/>
      <c r="B213" s="19"/>
      <c r="C213" s="21"/>
      <c r="D213" s="21"/>
      <c r="E213" s="19"/>
      <c r="F213" s="19"/>
      <c r="G213" s="19"/>
      <c r="H213" s="19"/>
    </row>
    <row r="214" spans="1:8">
      <c r="A214" s="18"/>
      <c r="B214" s="19"/>
      <c r="C214" s="21"/>
      <c r="D214" s="21"/>
      <c r="E214" s="19"/>
      <c r="F214" s="19"/>
      <c r="G214" s="19"/>
      <c r="H214" s="19"/>
    </row>
    <row r="215" spans="1:8">
      <c r="A215" s="18"/>
      <c r="B215" s="19"/>
      <c r="C215" s="21"/>
      <c r="D215" s="21"/>
      <c r="E215" s="19"/>
      <c r="F215" s="19"/>
      <c r="G215" s="19"/>
      <c r="H215" s="19"/>
    </row>
    <row r="216" spans="1:8">
      <c r="A216" s="18"/>
      <c r="B216" s="19"/>
      <c r="C216" s="21"/>
      <c r="D216" s="21"/>
      <c r="E216" s="19"/>
      <c r="F216" s="19"/>
      <c r="G216" s="19"/>
      <c r="H216" s="19"/>
    </row>
    <row r="217" spans="1:8">
      <c r="A217" s="18"/>
      <c r="B217" s="19"/>
      <c r="C217" s="21"/>
      <c r="D217" s="21"/>
      <c r="E217" s="19"/>
      <c r="F217" s="19"/>
      <c r="G217" s="19"/>
      <c r="H217" s="19"/>
    </row>
    <row r="218" spans="1:8">
      <c r="A218" s="18"/>
      <c r="B218" s="19"/>
      <c r="C218" s="21"/>
      <c r="D218" s="21"/>
      <c r="E218" s="19"/>
      <c r="F218" s="19"/>
      <c r="G218" s="19"/>
      <c r="H218" s="19"/>
    </row>
    <row r="219" spans="1:8">
      <c r="A219" s="18"/>
      <c r="B219" s="19"/>
      <c r="C219" s="21"/>
      <c r="D219" s="21"/>
      <c r="E219" s="19"/>
      <c r="F219" s="19"/>
      <c r="G219" s="19"/>
      <c r="H219" s="19"/>
    </row>
    <row r="220" spans="1:8">
      <c r="A220" s="18"/>
      <c r="B220" s="19"/>
      <c r="C220" s="21"/>
      <c r="D220" s="21"/>
      <c r="E220" s="19"/>
      <c r="F220" s="19"/>
      <c r="G220" s="19"/>
      <c r="H220" s="19"/>
    </row>
    <row r="221" spans="1:8">
      <c r="A221" s="18"/>
      <c r="B221" s="19"/>
      <c r="C221" s="21"/>
      <c r="D221" s="21"/>
      <c r="E221" s="19"/>
      <c r="F221" s="19"/>
      <c r="G221" s="19"/>
      <c r="H221" s="19"/>
    </row>
    <row r="222" spans="1:8">
      <c r="A222" s="18"/>
      <c r="B222" s="19"/>
      <c r="C222" s="21"/>
      <c r="D222" s="21"/>
      <c r="E222" s="19"/>
      <c r="F222" s="19"/>
      <c r="G222" s="19"/>
      <c r="H222" s="19"/>
    </row>
    <row r="223" spans="1:8">
      <c r="A223" s="18"/>
      <c r="B223" s="19"/>
      <c r="C223" s="21"/>
      <c r="D223" s="21"/>
      <c r="E223" s="19"/>
      <c r="F223" s="19"/>
      <c r="G223" s="19"/>
      <c r="H223" s="19"/>
    </row>
    <row r="224" spans="1:8">
      <c r="A224" s="18"/>
      <c r="B224" s="19"/>
      <c r="C224" s="21"/>
      <c r="D224" s="21"/>
      <c r="E224" s="19"/>
      <c r="F224" s="19"/>
      <c r="G224" s="19"/>
      <c r="H224" s="19"/>
    </row>
    <row r="225" spans="1:8">
      <c r="A225" s="18"/>
      <c r="B225" s="19"/>
      <c r="C225" s="21"/>
      <c r="D225" s="21"/>
      <c r="E225" s="19"/>
      <c r="F225" s="19"/>
      <c r="G225" s="19"/>
      <c r="H225" s="19"/>
    </row>
    <row r="226" spans="1:8">
      <c r="A226" s="18"/>
      <c r="B226" s="19"/>
      <c r="C226" s="21"/>
      <c r="D226" s="21"/>
      <c r="E226" s="19"/>
      <c r="F226" s="19"/>
      <c r="G226" s="19"/>
      <c r="H226" s="19"/>
    </row>
    <row r="227" spans="1:8">
      <c r="A227" s="18"/>
      <c r="B227" s="19"/>
      <c r="C227" s="21"/>
      <c r="D227" s="21"/>
      <c r="E227" s="19"/>
      <c r="F227" s="19"/>
      <c r="G227" s="19"/>
      <c r="H227" s="19"/>
    </row>
    <row r="228" spans="1:8">
      <c r="A228" s="18"/>
      <c r="B228" s="19"/>
      <c r="C228" s="21"/>
      <c r="D228" s="21"/>
      <c r="E228" s="19"/>
      <c r="F228" s="19"/>
      <c r="G228" s="19"/>
      <c r="H228" s="19"/>
    </row>
    <row r="229" spans="1:8">
      <c r="A229" s="18"/>
      <c r="B229" s="19"/>
      <c r="C229" s="21"/>
      <c r="D229" s="21"/>
      <c r="E229" s="19"/>
      <c r="F229" s="19"/>
      <c r="G229" s="19"/>
      <c r="H229" s="19"/>
    </row>
    <row r="230" spans="1:8">
      <c r="A230" s="18"/>
      <c r="B230" s="19"/>
      <c r="C230" s="21"/>
      <c r="D230" s="21"/>
      <c r="E230" s="19"/>
      <c r="F230" s="19"/>
      <c r="G230" s="19"/>
      <c r="H230" s="19"/>
    </row>
    <row r="231" spans="1:8">
      <c r="A231" s="18"/>
      <c r="B231" s="19"/>
      <c r="C231" s="21"/>
      <c r="D231" s="21"/>
      <c r="E231" s="19"/>
      <c r="F231" s="19"/>
      <c r="G231" s="19"/>
      <c r="H231" s="19"/>
    </row>
    <row r="232" spans="1:8">
      <c r="A232" s="18"/>
      <c r="B232" s="19"/>
      <c r="C232" s="21"/>
      <c r="D232" s="21"/>
      <c r="E232" s="19"/>
      <c r="F232" s="19"/>
      <c r="G232" s="19"/>
      <c r="H232" s="19"/>
    </row>
    <row r="233" spans="1:8">
      <c r="A233" s="18"/>
      <c r="B233" s="19"/>
      <c r="C233" s="21"/>
      <c r="D233" s="21"/>
      <c r="E233" s="19"/>
      <c r="F233" s="19"/>
      <c r="G233" s="19"/>
      <c r="H233" s="19"/>
    </row>
    <row r="234" spans="1:8">
      <c r="A234" s="18"/>
      <c r="B234" s="19"/>
      <c r="C234" s="21"/>
      <c r="D234" s="21"/>
      <c r="E234" s="19"/>
      <c r="F234" s="19"/>
      <c r="G234" s="19"/>
      <c r="H234" s="19"/>
    </row>
    <row r="235" spans="1:8">
      <c r="A235" s="18"/>
      <c r="B235" s="19"/>
      <c r="C235" s="21"/>
      <c r="D235" s="21"/>
      <c r="E235" s="19"/>
      <c r="F235" s="19"/>
      <c r="G235" s="19"/>
      <c r="H235" s="19"/>
    </row>
    <row r="236" spans="1:8">
      <c r="A236" s="18"/>
      <c r="B236" s="19"/>
      <c r="C236" s="21"/>
      <c r="D236" s="21"/>
      <c r="E236" s="19"/>
      <c r="F236" s="19"/>
      <c r="G236" s="19"/>
      <c r="H236" s="19"/>
    </row>
    <row r="237" spans="1:8">
      <c r="A237" s="18"/>
      <c r="B237" s="19"/>
      <c r="C237" s="21"/>
      <c r="D237" s="21"/>
      <c r="E237" s="19"/>
      <c r="F237" s="19"/>
      <c r="G237" s="19"/>
      <c r="H237" s="19"/>
    </row>
    <row r="238" spans="1:8">
      <c r="A238" s="18"/>
      <c r="B238" s="19"/>
      <c r="C238" s="21"/>
      <c r="D238" s="21"/>
      <c r="E238" s="19"/>
      <c r="F238" s="19"/>
      <c r="G238" s="19"/>
      <c r="H238" s="19"/>
    </row>
    <row r="239" spans="1:8">
      <c r="A239" s="18"/>
      <c r="B239" s="19"/>
      <c r="C239" s="21"/>
      <c r="D239" s="21"/>
      <c r="E239" s="19"/>
      <c r="F239" s="19"/>
      <c r="G239" s="19"/>
      <c r="H239" s="19"/>
    </row>
    <row r="240" spans="1:8">
      <c r="A240" s="18"/>
      <c r="B240" s="19"/>
      <c r="C240" s="21"/>
      <c r="D240" s="21"/>
      <c r="E240" s="19"/>
      <c r="F240" s="19"/>
      <c r="G240" s="19"/>
      <c r="H240" s="19"/>
    </row>
    <row r="241" spans="1:8">
      <c r="A241" s="18"/>
      <c r="B241" s="19"/>
      <c r="C241" s="21"/>
      <c r="D241" s="21"/>
      <c r="E241" s="19"/>
      <c r="F241" s="19"/>
      <c r="G241" s="19"/>
      <c r="H241" s="19"/>
    </row>
    <row r="242" spans="1:8">
      <c r="A242" s="18"/>
      <c r="B242" s="19"/>
      <c r="C242" s="21"/>
      <c r="D242" s="21"/>
      <c r="E242" s="19"/>
      <c r="F242" s="19"/>
      <c r="G242" s="19"/>
      <c r="H242" s="19"/>
    </row>
    <row r="243" spans="1:8">
      <c r="A243" s="18"/>
      <c r="B243" s="19"/>
      <c r="C243" s="21"/>
      <c r="D243" s="21"/>
      <c r="E243" s="19"/>
      <c r="F243" s="19"/>
      <c r="G243" s="19"/>
      <c r="H243" s="19"/>
    </row>
    <row r="244" spans="1:8">
      <c r="A244" s="18"/>
      <c r="B244" s="19"/>
      <c r="C244" s="21"/>
      <c r="D244" s="21"/>
      <c r="E244" s="19"/>
      <c r="F244" s="19"/>
      <c r="G244" s="19"/>
      <c r="H244" s="19"/>
    </row>
    <row r="245" spans="1:8">
      <c r="A245" s="18"/>
      <c r="B245" s="19"/>
      <c r="C245" s="21"/>
      <c r="D245" s="21"/>
      <c r="E245" s="19"/>
      <c r="F245" s="19"/>
      <c r="G245" s="19"/>
      <c r="H245" s="19"/>
    </row>
    <row r="246" spans="1:8">
      <c r="A246" s="18"/>
      <c r="B246" s="19"/>
      <c r="C246" s="21"/>
      <c r="D246" s="21"/>
      <c r="E246" s="19"/>
      <c r="F246" s="19"/>
      <c r="G246" s="19"/>
      <c r="H246" s="19"/>
    </row>
    <row r="247" spans="1:8">
      <c r="A247" s="18"/>
      <c r="B247" s="19"/>
      <c r="C247" s="21"/>
      <c r="D247" s="21"/>
      <c r="E247" s="19"/>
      <c r="F247" s="19"/>
      <c r="G247" s="19"/>
      <c r="H247" s="19"/>
    </row>
    <row r="248" spans="1:8">
      <c r="A248" s="18"/>
      <c r="B248" s="19"/>
      <c r="C248" s="21"/>
      <c r="D248" s="21"/>
      <c r="E248" s="19"/>
      <c r="F248" s="19"/>
      <c r="G248" s="19"/>
      <c r="H248" s="19"/>
    </row>
    <row r="249" spans="1:8">
      <c r="A249" s="18"/>
      <c r="B249" s="19"/>
      <c r="C249" s="21"/>
      <c r="D249" s="21"/>
      <c r="E249" s="19"/>
      <c r="F249" s="19"/>
      <c r="G249" s="19"/>
      <c r="H249" s="19"/>
    </row>
    <row r="250" spans="1:8">
      <c r="A250" s="18"/>
      <c r="B250" s="19"/>
      <c r="C250" s="21"/>
      <c r="D250" s="21"/>
      <c r="E250" s="19"/>
      <c r="F250" s="19"/>
      <c r="G250" s="19"/>
      <c r="H250" s="19"/>
    </row>
    <row r="251" spans="1:8">
      <c r="A251" s="18"/>
      <c r="B251" s="19"/>
      <c r="C251" s="21"/>
      <c r="D251" s="21"/>
      <c r="E251" s="19"/>
      <c r="F251" s="19"/>
      <c r="G251" s="19"/>
      <c r="H251" s="19"/>
    </row>
    <row r="252" spans="1:8">
      <c r="A252" s="18"/>
      <c r="B252" s="19"/>
      <c r="C252" s="21"/>
      <c r="D252" s="21"/>
      <c r="E252" s="19"/>
      <c r="F252" s="19"/>
      <c r="G252" s="19"/>
      <c r="H252" s="19"/>
    </row>
    <row r="253" spans="1:8">
      <c r="A253" s="18"/>
      <c r="B253" s="19"/>
      <c r="C253" s="21"/>
      <c r="D253" s="21"/>
      <c r="E253" s="19"/>
      <c r="F253" s="19"/>
      <c r="G253" s="19"/>
      <c r="H253" s="19"/>
    </row>
    <row r="254" spans="1:8">
      <c r="A254" s="18"/>
      <c r="B254" s="19"/>
      <c r="C254" s="21"/>
      <c r="D254" s="21"/>
      <c r="E254" s="19"/>
      <c r="F254" s="19"/>
      <c r="G254" s="19"/>
      <c r="H254" s="19"/>
    </row>
    <row r="255" spans="1:8">
      <c r="A255" s="18"/>
      <c r="B255" s="19"/>
      <c r="C255" s="21"/>
      <c r="D255" s="21"/>
      <c r="E255" s="19"/>
      <c r="F255" s="19"/>
      <c r="G255" s="19"/>
      <c r="H255" s="19"/>
    </row>
    <row r="256" spans="1:8">
      <c r="A256" s="18"/>
      <c r="B256" s="19"/>
      <c r="C256" s="21"/>
      <c r="D256" s="21"/>
      <c r="E256" s="19"/>
      <c r="F256" s="19"/>
      <c r="G256" s="19"/>
      <c r="H256" s="19"/>
    </row>
    <row r="257" spans="1:8">
      <c r="A257" s="18"/>
      <c r="B257" s="19"/>
      <c r="C257" s="21"/>
      <c r="D257" s="21"/>
      <c r="E257" s="19"/>
      <c r="F257" s="19"/>
      <c r="G257" s="19"/>
      <c r="H257" s="19"/>
    </row>
    <row r="258" spans="1:8">
      <c r="A258" s="18"/>
      <c r="B258" s="19"/>
      <c r="C258" s="21"/>
      <c r="D258" s="21"/>
      <c r="E258" s="19"/>
      <c r="F258" s="19"/>
      <c r="G258" s="19"/>
      <c r="H258" s="19"/>
    </row>
    <row r="259" spans="1:8">
      <c r="A259" s="18"/>
      <c r="B259" s="19"/>
      <c r="C259" s="21"/>
      <c r="D259" s="21"/>
      <c r="E259" s="19"/>
      <c r="F259" s="19"/>
      <c r="G259" s="19"/>
      <c r="H259" s="19"/>
    </row>
    <row r="260" spans="1:8">
      <c r="A260" s="18"/>
      <c r="B260" s="19"/>
      <c r="C260" s="21"/>
      <c r="D260" s="21"/>
      <c r="E260" s="19"/>
      <c r="F260" s="19"/>
      <c r="G260" s="19"/>
      <c r="H260" s="19"/>
    </row>
    <row r="261" spans="1:8">
      <c r="A261" s="18"/>
      <c r="B261" s="19"/>
      <c r="C261" s="21"/>
      <c r="D261" s="21"/>
      <c r="E261" s="19"/>
      <c r="F261" s="19"/>
      <c r="G261" s="19"/>
      <c r="H261" s="19"/>
    </row>
    <row r="262" spans="1:8">
      <c r="A262" s="18"/>
      <c r="B262" s="19"/>
      <c r="C262" s="21"/>
      <c r="D262" s="21"/>
      <c r="E262" s="19"/>
      <c r="F262" s="19"/>
      <c r="G262" s="19"/>
      <c r="H262" s="19"/>
    </row>
    <row r="263" spans="1:8">
      <c r="A263" s="18"/>
      <c r="B263" s="19"/>
      <c r="C263" s="21"/>
      <c r="D263" s="21"/>
      <c r="E263" s="19"/>
      <c r="F263" s="19"/>
      <c r="G263" s="19"/>
      <c r="H263" s="19"/>
    </row>
    <row r="264" spans="1:8">
      <c r="A264" s="18"/>
      <c r="B264" s="19"/>
      <c r="C264" s="21"/>
      <c r="D264" s="21"/>
      <c r="E264" s="19"/>
      <c r="F264" s="19"/>
      <c r="G264" s="19"/>
      <c r="H264" s="19"/>
    </row>
    <row r="265" spans="1:8">
      <c r="A265" s="18"/>
      <c r="B265" s="19"/>
      <c r="C265" s="21"/>
      <c r="D265" s="21"/>
      <c r="E265" s="19"/>
      <c r="F265" s="19"/>
      <c r="G265" s="19"/>
      <c r="H265" s="19"/>
    </row>
    <row r="266" spans="1:8">
      <c r="A266" s="18"/>
      <c r="B266" s="19"/>
      <c r="C266" s="21"/>
      <c r="D266" s="21"/>
      <c r="E266" s="19"/>
      <c r="F266" s="19"/>
      <c r="G266" s="19"/>
      <c r="H266" s="19"/>
    </row>
    <row r="267" spans="1:8">
      <c r="A267" s="18"/>
      <c r="B267" s="19"/>
      <c r="C267" s="21"/>
      <c r="D267" s="21"/>
      <c r="E267" s="19"/>
      <c r="F267" s="19"/>
      <c r="G267" s="19"/>
      <c r="H267" s="19"/>
    </row>
    <row r="268" spans="1:8">
      <c r="A268" s="18"/>
      <c r="B268" s="19"/>
      <c r="C268" s="21"/>
      <c r="D268" s="21"/>
      <c r="E268" s="19"/>
      <c r="F268" s="19"/>
      <c r="G268" s="19"/>
      <c r="H268" s="19"/>
    </row>
    <row r="269" spans="1:8">
      <c r="A269" s="18"/>
      <c r="B269" s="19"/>
      <c r="C269" s="21"/>
      <c r="D269" s="21"/>
      <c r="E269" s="19"/>
      <c r="F269" s="19"/>
      <c r="G269" s="19"/>
      <c r="H269" s="19"/>
    </row>
    <row r="270" spans="1:8">
      <c r="A270" s="18"/>
      <c r="B270" s="19"/>
      <c r="C270" s="21"/>
      <c r="D270" s="21"/>
      <c r="E270" s="19"/>
      <c r="F270" s="19"/>
      <c r="G270" s="19"/>
      <c r="H270" s="19"/>
    </row>
    <row r="271" spans="1:8">
      <c r="A271" s="18"/>
      <c r="B271" s="19"/>
      <c r="C271" s="21"/>
      <c r="D271" s="21"/>
      <c r="E271" s="19"/>
      <c r="F271" s="19"/>
      <c r="G271" s="19"/>
      <c r="H271" s="19"/>
    </row>
    <row r="272" spans="1:8">
      <c r="A272" s="18"/>
      <c r="B272" s="19"/>
      <c r="C272" s="21"/>
      <c r="D272" s="21"/>
      <c r="E272" s="19"/>
      <c r="F272" s="19"/>
      <c r="G272" s="19"/>
      <c r="H272" s="19"/>
    </row>
    <row r="273" spans="1:8">
      <c r="A273" s="18"/>
      <c r="B273" s="19"/>
      <c r="C273" s="21"/>
      <c r="D273" s="21"/>
      <c r="E273" s="19"/>
      <c r="F273" s="19"/>
      <c r="G273" s="19"/>
      <c r="H273" s="19"/>
    </row>
    <row r="274" spans="1:8">
      <c r="A274" s="18"/>
      <c r="B274" s="19"/>
      <c r="C274" s="21"/>
      <c r="D274" s="21"/>
      <c r="E274" s="19"/>
      <c r="F274" s="19"/>
      <c r="G274" s="19"/>
      <c r="H274" s="19"/>
    </row>
    <row r="275" spans="1:8">
      <c r="A275" s="18"/>
      <c r="B275" s="19"/>
      <c r="C275" s="21"/>
      <c r="D275" s="21"/>
      <c r="E275" s="19"/>
      <c r="F275" s="19"/>
      <c r="G275" s="19"/>
      <c r="H275" s="19"/>
    </row>
    <row r="276" spans="1:8">
      <c r="A276" s="18"/>
      <c r="B276" s="19"/>
      <c r="C276" s="21"/>
      <c r="D276" s="21"/>
      <c r="E276" s="19"/>
      <c r="F276" s="19"/>
      <c r="G276" s="19"/>
      <c r="H276" s="19"/>
    </row>
    <row r="277" spans="1:8">
      <c r="A277" s="18"/>
      <c r="B277" s="19"/>
      <c r="C277" s="21"/>
      <c r="D277" s="21"/>
      <c r="E277" s="19"/>
      <c r="F277" s="19"/>
      <c r="G277" s="19"/>
      <c r="H277" s="19"/>
    </row>
    <row r="278" spans="1:8">
      <c r="A278" s="18"/>
      <c r="B278" s="19"/>
      <c r="C278" s="21"/>
      <c r="D278" s="21"/>
      <c r="E278" s="19"/>
      <c r="F278" s="19"/>
      <c r="G278" s="19"/>
      <c r="H278" s="19"/>
    </row>
    <row r="279" spans="1:8">
      <c r="A279" s="18"/>
      <c r="B279" s="19"/>
      <c r="C279" s="21"/>
      <c r="D279" s="21"/>
      <c r="E279" s="19"/>
      <c r="F279" s="19"/>
      <c r="G279" s="19"/>
      <c r="H279" s="19"/>
    </row>
    <row r="280" spans="1:8">
      <c r="D280" s="21"/>
    </row>
  </sheetData>
  <sheetProtection sheet="1" formatRows="0" insertRows="0" deleteRows="0" selectLockedCells="1"/>
  <mergeCells count="15">
    <mergeCell ref="B1:H1"/>
    <mergeCell ref="A2:H2"/>
    <mergeCell ref="G5:H5"/>
    <mergeCell ref="G7:H7"/>
    <mergeCell ref="G11:H11"/>
    <mergeCell ref="G9:H9"/>
    <mergeCell ref="F20:F21"/>
    <mergeCell ref="G20:G21"/>
    <mergeCell ref="H20:H21"/>
    <mergeCell ref="A32:B32"/>
    <mergeCell ref="A20:A21"/>
    <mergeCell ref="B20:B21"/>
    <mergeCell ref="C20:C21"/>
    <mergeCell ref="D20:D21"/>
    <mergeCell ref="E20:E21"/>
  </mergeCells>
  <phoneticPr fontId="13"/>
  <conditionalFormatting sqref="H3:H4 H6 H8 H10">
    <cfRule type="containsBlanks" dxfId="20"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showInputMessage="1" showErrorMessage="1" sqref="H10" xr:uid="{00000000-0002-0000-0100-000009000000}">
      <formula1>"課税事業者,免税事業者,簡易課税事業者,２割特例"</formula1>
    </dataValidation>
    <dataValidation type="whole" showInputMessage="1" showErrorMessage="1" sqref="H8" xr:uid="{00000000-0002-0000-0100-00000B000000}">
      <formula1>0</formula1>
      <formula2>2500000</formula2>
    </dataValidation>
    <dataValidation type="list" allowBlank="1" showInputMessage="1" showErrorMessage="1" sqref="B22:B31" xr:uid="{514BEEA6-93C2-4E33-A6BE-A35DC0153328}">
      <formula1>"１．機械装置等費,２．広報費,３．ウェブサイト関連費,４．展示会等出展費,５．旅費,６．新商品開発費,７．資料購入費,８．借料,９．設備処分費,10．委託・外注費"</formula1>
    </dataValidation>
  </dataValidations>
  <printOptions horizontalCentered="1"/>
  <pageMargins left="0.39370078740157483" right="0.23622047244094491" top="0.31496062992125984" bottom="0.51181102362204722" header="0.19685039370078741" footer="0.11811023622047245"/>
  <pageSetup paperSize="9" scale="62" fitToHeight="0"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5"/>
  <sheetData>
    <row r="1" spans="1:2">
      <c r="A1" s="172" t="str">
        <f>IF(別紙4収益納付!A20="","",MAX(IF(別紙4収益納付!F20="","",ROUNDUP((別紙4収益納付!E20-別紙4収益納付!F20)*(別紙4収益納付!B20/別紙4収益納付!C20),0)),0))</f>
        <v/>
      </c>
      <c r="B1" s="172" t="str">
        <f>IF(別紙4収益納付!E20&gt;=別紙4収益納付!B20,別紙4収益納付!B20,別紙4収益納付!G20)</f>
        <v/>
      </c>
    </row>
    <row r="2" spans="1:2">
      <c r="A2" t="s">
        <v>277</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17FB-3E59-43FC-A195-234C47DA79FB}">
  <sheetPr>
    <tabColor rgb="FFFFFF00"/>
  </sheetPr>
  <dimension ref="A1:P36"/>
  <sheetViews>
    <sheetView showGridLines="0" view="pageBreakPreview" topLeftCell="A10" zoomScale="85" zoomScaleNormal="85" zoomScaleSheetLayoutView="85" workbookViewId="0">
      <selection activeCell="E13" sqref="E13:I13"/>
    </sheetView>
  </sheetViews>
  <sheetFormatPr defaultColWidth="8.875" defaultRowHeight="13.5"/>
  <cols>
    <col min="1" max="1" width="4.125" customWidth="1"/>
    <col min="2" max="3" width="9" customWidth="1"/>
    <col min="4" max="4" width="35.875" customWidth="1"/>
    <col min="5" max="5" width="4.625" customWidth="1"/>
    <col min="6" max="7" width="8.625" style="42" customWidth="1"/>
    <col min="8" max="8" width="4.625" style="42" customWidth="1"/>
    <col min="9" max="9" width="12.625" customWidth="1"/>
    <col min="10" max="10" width="2.875" customWidth="1"/>
    <col min="11" max="11" width="17.375" customWidth="1"/>
    <col min="12" max="16" width="15.875" customWidth="1"/>
  </cols>
  <sheetData>
    <row r="1" spans="1:14" ht="17.100000000000001" customHeight="1">
      <c r="A1" s="36" t="s">
        <v>30</v>
      </c>
      <c r="B1" s="36"/>
      <c r="C1" s="36"/>
      <c r="D1" s="36"/>
      <c r="E1" s="36"/>
      <c r="F1" s="221" t="s">
        <v>308</v>
      </c>
      <c r="G1" s="221"/>
      <c r="H1" s="221"/>
      <c r="I1" s="221"/>
      <c r="K1" s="49" t="str">
        <f>IF(OR(F1="通常枠",F1="通常+インボイス特例",F1="賃金引上げ枠",F1="賃金引上げ枠+インボイス特例",F1="賃金引上げ枠（赤字事業者）",F1="賃金引上げ枠（赤字事業者）+インボイス特例",F1="卒業枠",F1="卒業枠+インボイス特例",F1="後継者支援枠",F1="後継者支援枠+インボイス特例",F1="創業枠",F1="創業枠+インボイス特例"),"○","×")</f>
        <v>×</v>
      </c>
      <c r="L1" s="48" t="s">
        <v>55</v>
      </c>
      <c r="M1" s="166" t="str">
        <f>ExpenseCategoryList!E39</f>
        <v>2/3</v>
      </c>
      <c r="N1" s="177"/>
    </row>
    <row r="2" spans="1:14" ht="17.100000000000001" customHeight="1">
      <c r="A2" s="222" t="s">
        <v>18</v>
      </c>
      <c r="B2" s="222"/>
      <c r="C2" s="222"/>
      <c r="D2" s="222"/>
      <c r="E2" s="222"/>
      <c r="F2" s="222"/>
      <c r="G2" s="222"/>
      <c r="H2" s="222"/>
      <c r="I2" s="222"/>
    </row>
    <row r="3" spans="1:14" ht="17.100000000000001" customHeight="1">
      <c r="A3" s="164"/>
      <c r="B3" s="164"/>
      <c r="C3" s="164"/>
      <c r="D3" s="164"/>
      <c r="E3" s="223" t="s">
        <v>19</v>
      </c>
      <c r="F3" s="223"/>
      <c r="G3" s="224" t="str">
        <f>IF(経費支出管理表!H3="","",経費支出管理表!H3)</f>
        <v/>
      </c>
      <c r="H3" s="224"/>
      <c r="I3" s="224"/>
    </row>
    <row r="4" spans="1:14" ht="17.100000000000001" customHeight="1">
      <c r="A4" s="164"/>
      <c r="B4" s="164"/>
      <c r="C4" s="164"/>
      <c r="D4" s="164"/>
      <c r="E4" s="225" t="s">
        <v>47</v>
      </c>
      <c r="F4" s="225"/>
      <c r="G4" s="224" t="str">
        <f>IF(経費支出管理表!H4="","",経費支出管理表!H4)</f>
        <v/>
      </c>
      <c r="H4" s="224"/>
      <c r="I4" s="224"/>
    </row>
    <row r="5" spans="1:14" ht="17.100000000000001" customHeight="1">
      <c r="A5" s="36"/>
      <c r="B5" s="36"/>
      <c r="C5" s="36"/>
      <c r="D5" s="36"/>
      <c r="E5" s="36"/>
      <c r="F5" s="37"/>
      <c r="G5" s="36"/>
      <c r="H5" s="38"/>
      <c r="I5" s="39" t="s">
        <v>20</v>
      </c>
    </row>
    <row r="6" spans="1:14" ht="21" customHeight="1">
      <c r="A6" s="226" t="s">
        <v>21</v>
      </c>
      <c r="B6" s="227"/>
      <c r="C6" s="227"/>
      <c r="D6" s="228"/>
      <c r="E6" s="226" t="s">
        <v>22</v>
      </c>
      <c r="F6" s="227"/>
      <c r="G6" s="227"/>
      <c r="H6" s="232"/>
      <c r="I6" s="233"/>
    </row>
    <row r="7" spans="1:14" ht="21" customHeight="1">
      <c r="A7" s="229"/>
      <c r="B7" s="230"/>
      <c r="C7" s="230"/>
      <c r="D7" s="231"/>
      <c r="E7" s="229"/>
      <c r="F7" s="230"/>
      <c r="G7" s="230"/>
      <c r="H7" s="234"/>
      <c r="I7" s="235"/>
    </row>
    <row r="8" spans="1:14" ht="17.100000000000001" customHeight="1">
      <c r="A8" s="236" t="s">
        <v>23</v>
      </c>
      <c r="B8" s="237"/>
      <c r="C8" s="237"/>
      <c r="D8" s="238"/>
      <c r="E8" s="239">
        <f>SUMIF(経費支出管理表!$B$22:$B$31,"１．機械装置等費",経費支出管理表!$D$22:$D$31)</f>
        <v>0</v>
      </c>
      <c r="F8" s="240"/>
      <c r="G8" s="240"/>
      <c r="H8" s="240"/>
      <c r="I8" s="241"/>
    </row>
    <row r="9" spans="1:14" ht="17.100000000000001" customHeight="1">
      <c r="A9" s="236" t="s">
        <v>24</v>
      </c>
      <c r="B9" s="237"/>
      <c r="C9" s="237"/>
      <c r="D9" s="238"/>
      <c r="E9" s="239">
        <f>SUMIF(経費支出管理表!$B$22:$B$31,"２．広報費",経費支出管理表!$D$22:$D$31)</f>
        <v>0</v>
      </c>
      <c r="F9" s="240"/>
      <c r="G9" s="240"/>
      <c r="H9" s="240"/>
      <c r="I9" s="241"/>
    </row>
    <row r="10" spans="1:14" ht="17.100000000000001" customHeight="1">
      <c r="A10" s="242" t="s">
        <v>31</v>
      </c>
      <c r="B10" s="243"/>
      <c r="C10" s="243"/>
      <c r="D10" s="244"/>
      <c r="E10" s="239">
        <f>SUMIF(経費支出管理表!$B$22:$B$31,"３．ウェブサイト関連費",経費支出管理表!$D$22:$D$31)</f>
        <v>0</v>
      </c>
      <c r="F10" s="240"/>
      <c r="G10" s="240"/>
      <c r="H10" s="240"/>
      <c r="I10" s="241"/>
    </row>
    <row r="11" spans="1:14" ht="17.100000000000001" customHeight="1">
      <c r="A11" s="242" t="s">
        <v>32</v>
      </c>
      <c r="B11" s="245"/>
      <c r="C11" s="245"/>
      <c r="D11" s="246"/>
      <c r="E11" s="239">
        <f>SUMIF(経費支出管理表!$B$22:$B$31,"４．展示会等出展費",経費支出管理表!$D$22:$D$31)</f>
        <v>0</v>
      </c>
      <c r="F11" s="240"/>
      <c r="G11" s="240"/>
      <c r="H11" s="240"/>
      <c r="I11" s="241"/>
    </row>
    <row r="12" spans="1:14" ht="17.100000000000001" customHeight="1">
      <c r="A12" s="242" t="s">
        <v>33</v>
      </c>
      <c r="B12" s="245"/>
      <c r="C12" s="245"/>
      <c r="D12" s="246"/>
      <c r="E12" s="239">
        <f>SUMIF(経費支出管理表!$B$22:$B$31,"５．旅費",経費支出管理表!$D$22:$D$31)</f>
        <v>0</v>
      </c>
      <c r="F12" s="240"/>
      <c r="G12" s="240"/>
      <c r="H12" s="240"/>
      <c r="I12" s="241"/>
    </row>
    <row r="13" spans="1:14" ht="17.100000000000001" customHeight="1">
      <c r="A13" s="242" t="s">
        <v>311</v>
      </c>
      <c r="B13" s="245"/>
      <c r="C13" s="245"/>
      <c r="D13" s="246"/>
      <c r="E13" s="239">
        <f>SUMIF(経費支出管理表!$B$22:$B$31,"６．新商品開発費",経費支出管理表!$D$22:$D$31)</f>
        <v>0</v>
      </c>
      <c r="F13" s="240"/>
      <c r="G13" s="240"/>
      <c r="H13" s="240"/>
      <c r="I13" s="241"/>
    </row>
    <row r="14" spans="1:14" ht="17.100000000000001" customHeight="1">
      <c r="A14" s="242" t="s">
        <v>34</v>
      </c>
      <c r="B14" s="245"/>
      <c r="C14" s="245"/>
      <c r="D14" s="246"/>
      <c r="E14" s="239">
        <f>SUMIF(経費支出管理表!$B$22:$B$31,"７．資料購入費",経費支出管理表!$D$22:$D$31)</f>
        <v>0</v>
      </c>
      <c r="F14" s="240"/>
      <c r="G14" s="240"/>
      <c r="H14" s="240"/>
      <c r="I14" s="241"/>
    </row>
    <row r="15" spans="1:14" ht="17.100000000000001" customHeight="1">
      <c r="A15" s="242" t="s">
        <v>313</v>
      </c>
      <c r="B15" s="245"/>
      <c r="C15" s="245"/>
      <c r="D15" s="246"/>
      <c r="E15" s="239">
        <f>SUMIF(経費支出管理表!$B$22:$B$31,"８．雑役務費",経費支出管理表!$D$22:$D$31)</f>
        <v>0</v>
      </c>
      <c r="F15" s="240"/>
      <c r="G15" s="240"/>
      <c r="H15" s="240"/>
      <c r="I15" s="241"/>
    </row>
    <row r="16" spans="1:14" ht="17.100000000000001" customHeight="1">
      <c r="A16" s="242" t="s">
        <v>314</v>
      </c>
      <c r="B16" s="245"/>
      <c r="C16" s="245"/>
      <c r="D16" s="246"/>
      <c r="E16" s="239">
        <f>SUMIF(経費支出管理表!$B$22:$B$31,"９．設備処分費",経費支出管理表!$D$22:$D$31)</f>
        <v>0</v>
      </c>
      <c r="F16" s="240"/>
      <c r="G16" s="240"/>
      <c r="H16" s="240"/>
      <c r="I16" s="241"/>
    </row>
    <row r="17" spans="1:16" ht="17.100000000000001" customHeight="1" thickBot="1">
      <c r="A17" s="242" t="s">
        <v>315</v>
      </c>
      <c r="B17" s="245"/>
      <c r="C17" s="245"/>
      <c r="D17" s="246"/>
      <c r="E17" s="239">
        <f>SUMIF(経費支出管理表!$B$22:$B$31,"10．委託・外注費",経費支出管理表!$D$22:$D$31)</f>
        <v>0</v>
      </c>
      <c r="F17" s="240"/>
      <c r="G17" s="240"/>
      <c r="H17" s="240"/>
      <c r="I17" s="241"/>
    </row>
    <row r="18" spans="1:16" ht="17.100000000000001" hidden="1" customHeight="1" thickBot="1">
      <c r="A18" s="247"/>
      <c r="B18" s="248"/>
      <c r="C18" s="248"/>
      <c r="D18" s="249"/>
      <c r="E18" s="250">
        <f>SUMIF(経費支出管理表!$B$22:$B$31,"11．委託・外注費",経費支出管理表!$D$22:$D$31)</f>
        <v>0</v>
      </c>
      <c r="F18" s="251"/>
      <c r="G18" s="251"/>
      <c r="H18" s="251"/>
      <c r="I18" s="252"/>
    </row>
    <row r="19" spans="1:16" ht="17.100000000000001" customHeight="1" thickTop="1" thickBot="1">
      <c r="A19" s="259" t="s">
        <v>35</v>
      </c>
      <c r="B19" s="260"/>
      <c r="C19" s="260"/>
      <c r="D19" s="261"/>
      <c r="E19" s="262">
        <f>SUM(E8:I9)+SUM(E11:I18)</f>
        <v>0</v>
      </c>
      <c r="F19" s="263"/>
      <c r="G19" s="263"/>
      <c r="H19" s="263"/>
      <c r="I19" s="264"/>
    </row>
    <row r="20" spans="1:16" ht="17.100000000000001" customHeight="1" thickTop="1" thickBot="1">
      <c r="A20" s="259" t="s">
        <v>36</v>
      </c>
      <c r="B20" s="260"/>
      <c r="C20" s="260"/>
      <c r="D20" s="261"/>
      <c r="E20" s="262">
        <f>E10</f>
        <v>0</v>
      </c>
      <c r="F20" s="263"/>
      <c r="G20" s="263"/>
      <c r="H20" s="263"/>
      <c r="I20" s="264"/>
    </row>
    <row r="21" spans="1:16" ht="17.100000000000001" customHeight="1" thickTop="1" thickBot="1">
      <c r="A21" s="265" t="s">
        <v>321</v>
      </c>
      <c r="B21" s="266"/>
      <c r="C21" s="266"/>
      <c r="D21" s="267"/>
      <c r="E21" s="262">
        <f>SUM(E8:I18)</f>
        <v>0</v>
      </c>
      <c r="F21" s="268"/>
      <c r="G21" s="268"/>
      <c r="H21" s="268"/>
      <c r="I21" s="269"/>
    </row>
    <row r="22" spans="1:16" ht="17.100000000000001" customHeight="1" thickTop="1">
      <c r="A22" s="270" t="s">
        <v>37</v>
      </c>
      <c r="B22" s="271"/>
      <c r="C22" s="271"/>
      <c r="D22" s="272"/>
      <c r="E22" s="273"/>
      <c r="F22" s="274"/>
      <c r="G22" s="274"/>
      <c r="H22" s="274"/>
      <c r="I22" s="275"/>
    </row>
    <row r="23" spans="1:16" ht="17.100000000000001" customHeight="1" thickBot="1">
      <c r="A23" s="40" t="s">
        <v>25</v>
      </c>
      <c r="B23" s="23"/>
      <c r="C23" s="279" t="s">
        <v>26</v>
      </c>
      <c r="D23" s="279"/>
      <c r="E23" s="276"/>
      <c r="F23" s="277"/>
      <c r="G23" s="277"/>
      <c r="H23" s="277"/>
      <c r="I23" s="278"/>
      <c r="J23" s="41"/>
    </row>
    <row r="24" spans="1:16" ht="17.100000000000001" customHeight="1" thickTop="1" thickBot="1">
      <c r="A24" s="253" t="s">
        <v>291</v>
      </c>
      <c r="B24" s="254"/>
      <c r="C24" s="254"/>
      <c r="D24" s="255"/>
      <c r="E24" s="256">
        <f>ExpenseCategoryList!J20</f>
        <v>0</v>
      </c>
      <c r="F24" s="257"/>
      <c r="G24" s="257"/>
      <c r="H24" s="257"/>
      <c r="I24" s="258"/>
    </row>
    <row r="25" spans="1:16" ht="17.100000000000001" customHeight="1" thickTop="1" thickBot="1">
      <c r="A25" s="253" t="s">
        <v>292</v>
      </c>
      <c r="B25" s="254"/>
      <c r="C25" s="254"/>
      <c r="D25" s="255"/>
      <c r="E25" s="256">
        <f>ExpenseCategoryList!I16</f>
        <v>0</v>
      </c>
      <c r="F25" s="257"/>
      <c r="G25" s="257"/>
      <c r="H25" s="257"/>
      <c r="I25" s="258"/>
    </row>
    <row r="26" spans="1:16" ht="17.100000000000001" customHeight="1" thickTop="1" thickBot="1">
      <c r="A26" s="280" t="s">
        <v>38</v>
      </c>
      <c r="B26" s="281"/>
      <c r="C26" s="281"/>
      <c r="D26" s="282"/>
      <c r="E26" s="256">
        <f>SUM(E24:I25)</f>
        <v>0</v>
      </c>
      <c r="F26" s="257"/>
      <c r="G26" s="257"/>
      <c r="H26" s="257"/>
      <c r="I26" s="258"/>
      <c r="J26" t="str">
        <f>ExpenseCategoryList!E47</f>
        <v/>
      </c>
    </row>
    <row r="27" spans="1:16" ht="30" customHeight="1" thickTop="1" thickBot="1">
      <c r="A27" s="280" t="s">
        <v>39</v>
      </c>
      <c r="B27" s="281"/>
      <c r="C27" s="281"/>
      <c r="D27" s="282"/>
      <c r="E27" s="256">
        <f>経費支出管理表!H8</f>
        <v>0</v>
      </c>
      <c r="F27" s="257"/>
      <c r="G27" s="257"/>
      <c r="H27" s="257"/>
      <c r="I27" s="258"/>
    </row>
    <row r="28" spans="1:16" ht="17.100000000000001" customHeight="1" thickTop="1" thickBot="1">
      <c r="A28" s="280" t="s">
        <v>40</v>
      </c>
      <c r="B28" s="281"/>
      <c r="C28" s="281"/>
      <c r="D28" s="282"/>
      <c r="E28" s="256">
        <f>IF(E26&lt;=E27,E26,E27)</f>
        <v>0</v>
      </c>
      <c r="F28" s="257"/>
      <c r="G28" s="257"/>
      <c r="H28" s="257"/>
      <c r="I28" s="258"/>
      <c r="K28" s="43"/>
      <c r="L28" s="43"/>
      <c r="M28" s="43"/>
      <c r="N28" s="45"/>
      <c r="O28" s="46"/>
      <c r="P28" s="45"/>
    </row>
    <row r="29" spans="1:16" ht="17.100000000000001" customHeight="1" thickTop="1" thickBot="1">
      <c r="A29" s="285" t="s">
        <v>41</v>
      </c>
      <c r="B29" s="286"/>
      <c r="C29" s="286"/>
      <c r="D29" s="287"/>
      <c r="E29" s="288">
        <f>IF(別紙4収益納付!G20="",0,別紙4収益納付!G20)</f>
        <v>0</v>
      </c>
      <c r="F29" s="288"/>
      <c r="G29" s="288"/>
      <c r="H29" s="288"/>
      <c r="I29" s="288"/>
      <c r="K29" s="43"/>
      <c r="L29" s="43"/>
      <c r="M29" s="43"/>
      <c r="N29" s="44"/>
      <c r="O29" s="44"/>
      <c r="P29" s="44"/>
    </row>
    <row r="30" spans="1:16" ht="17.100000000000001" customHeight="1" thickTop="1" thickBot="1">
      <c r="A30" s="280" t="s">
        <v>42</v>
      </c>
      <c r="B30" s="289"/>
      <c r="C30" s="289"/>
      <c r="D30" s="290"/>
      <c r="E30" s="291">
        <f>E28-E29</f>
        <v>0</v>
      </c>
      <c r="F30" s="291"/>
      <c r="G30" s="291"/>
      <c r="H30" s="291"/>
      <c r="I30" s="291"/>
      <c r="K30" s="43"/>
      <c r="L30" s="43"/>
      <c r="M30" s="43"/>
    </row>
    <row r="31" spans="1:16" ht="17.100000000000001" customHeight="1" thickTop="1">
      <c r="A31" s="270" t="s">
        <v>43</v>
      </c>
      <c r="B31" s="292"/>
      <c r="C31" s="292"/>
      <c r="D31" s="293"/>
      <c r="E31" s="297" t="str">
        <f>IF(OR(E27="",E27=0),"いいえ",IF(E25&lt;=(E28/4),"はい","いいえ"))</f>
        <v>いいえ</v>
      </c>
      <c r="F31" s="298"/>
      <c r="G31" s="298"/>
      <c r="H31" s="298"/>
      <c r="I31" s="299"/>
      <c r="K31" s="43"/>
      <c r="L31" s="43"/>
      <c r="M31" s="43"/>
    </row>
    <row r="32" spans="1:16" ht="17.100000000000001" customHeight="1">
      <c r="A32" s="294"/>
      <c r="B32" s="295"/>
      <c r="C32" s="295"/>
      <c r="D32" s="296"/>
      <c r="E32" s="300" t="s">
        <v>26</v>
      </c>
      <c r="F32" s="301"/>
      <c r="G32" s="301"/>
      <c r="H32" s="301"/>
      <c r="I32" s="302"/>
      <c r="K32" s="43"/>
      <c r="L32" s="43"/>
      <c r="M32" s="43"/>
    </row>
    <row r="33" spans="1:14" ht="17.25">
      <c r="A33" s="283" t="s">
        <v>44</v>
      </c>
      <c r="B33" s="283"/>
      <c r="C33" s="283"/>
      <c r="D33" s="283"/>
      <c r="E33" s="283"/>
      <c r="F33" s="283"/>
      <c r="G33" s="283"/>
      <c r="H33" s="283"/>
      <c r="I33" s="283"/>
      <c r="K33" s="105" t="s">
        <v>99</v>
      </c>
      <c r="L33" s="108">
        <f>E28</f>
        <v>0</v>
      </c>
      <c r="M33" s="106" t="s">
        <v>83</v>
      </c>
      <c r="N33" s="107" t="str">
        <f xml:space="preserve"> ExpenseCategoryList!E40</f>
        <v>２／３</v>
      </c>
    </row>
    <row r="34" spans="1:14" ht="54.6" customHeight="1">
      <c r="A34" s="284" t="s">
        <v>45</v>
      </c>
      <c r="B34" s="284"/>
      <c r="C34" s="284"/>
      <c r="D34" s="284"/>
      <c r="E34" s="284"/>
      <c r="F34" s="284"/>
      <c r="G34" s="284"/>
      <c r="H34" s="284"/>
      <c r="I34" s="284"/>
      <c r="K34" s="170" t="str">
        <f>ExpenseCategoryList!E49 &amp; ExpenseCategoryList!E51</f>
        <v/>
      </c>
    </row>
    <row r="35" spans="1:14">
      <c r="A35" s="220" t="s">
        <v>46</v>
      </c>
      <c r="B35" s="220"/>
      <c r="C35" s="220"/>
      <c r="D35" s="220"/>
      <c r="E35" s="220"/>
      <c r="F35" s="220"/>
      <c r="G35" s="220"/>
      <c r="H35" s="220"/>
      <c r="I35" s="220"/>
    </row>
    <row r="36" spans="1:14">
      <c r="A36" s="220" t="s">
        <v>309</v>
      </c>
      <c r="B36" s="220"/>
      <c r="C36" s="220"/>
      <c r="D36" s="220"/>
      <c r="E36" s="220"/>
      <c r="F36" s="220"/>
      <c r="G36" s="220"/>
      <c r="H36" s="220"/>
      <c r="I36" s="220"/>
    </row>
  </sheetData>
  <sheetProtection sheet="1" selectLockedCells="1"/>
  <dataConsolidate/>
  <mergeCells count="60">
    <mergeCell ref="A28:D28"/>
    <mergeCell ref="E28:I28"/>
    <mergeCell ref="A33:I33"/>
    <mergeCell ref="A34:I34"/>
    <mergeCell ref="A35:I35"/>
    <mergeCell ref="A29:D29"/>
    <mergeCell ref="E29:I29"/>
    <mergeCell ref="A30:D30"/>
    <mergeCell ref="E30:I30"/>
    <mergeCell ref="A31:D32"/>
    <mergeCell ref="E31:I31"/>
    <mergeCell ref="E32:I32"/>
    <mergeCell ref="E24:I24"/>
    <mergeCell ref="A26:D26"/>
    <mergeCell ref="E26:I26"/>
    <mergeCell ref="A27:D27"/>
    <mergeCell ref="E27:I27"/>
    <mergeCell ref="A17:D17"/>
    <mergeCell ref="E17:I17"/>
    <mergeCell ref="A18:D18"/>
    <mergeCell ref="E18:I18"/>
    <mergeCell ref="A25:D25"/>
    <mergeCell ref="E25:I25"/>
    <mergeCell ref="A19:D19"/>
    <mergeCell ref="E19:I19"/>
    <mergeCell ref="A20:D20"/>
    <mergeCell ref="E20:I20"/>
    <mergeCell ref="A21:D21"/>
    <mergeCell ref="E21:I21"/>
    <mergeCell ref="A22:D22"/>
    <mergeCell ref="E22:I23"/>
    <mergeCell ref="C23:D23"/>
    <mergeCell ref="A24:D24"/>
    <mergeCell ref="A14:D14"/>
    <mergeCell ref="E14:I14"/>
    <mergeCell ref="A15:D15"/>
    <mergeCell ref="E15:I15"/>
    <mergeCell ref="A16:D16"/>
    <mergeCell ref="E16:I16"/>
    <mergeCell ref="E11:I11"/>
    <mergeCell ref="A12:D12"/>
    <mergeCell ref="E12:I12"/>
    <mergeCell ref="A13:D13"/>
    <mergeCell ref="E13:I13"/>
    <mergeCell ref="A36:I36"/>
    <mergeCell ref="F1:I1"/>
    <mergeCell ref="A2:I2"/>
    <mergeCell ref="E3:F3"/>
    <mergeCell ref="G3:I3"/>
    <mergeCell ref="E4:F4"/>
    <mergeCell ref="G4:I4"/>
    <mergeCell ref="A6:D7"/>
    <mergeCell ref="E6:I7"/>
    <mergeCell ref="A8:D8"/>
    <mergeCell ref="E8:I8"/>
    <mergeCell ref="A9:D9"/>
    <mergeCell ref="E9:I9"/>
    <mergeCell ref="A10:D10"/>
    <mergeCell ref="E10:I10"/>
    <mergeCell ref="A11:D11"/>
  </mergeCells>
  <phoneticPr fontId="13"/>
  <conditionalFormatting sqref="B23">
    <cfRule type="containsText" dxfId="19" priority="1" operator="containsText" text="いいえ">
      <formula>NOT(ISERROR(SEARCH("いいえ",B23)))</formula>
    </cfRule>
    <cfRule type="containsText" dxfId="18" priority="2" operator="containsText" text="選択">
      <formula>NOT(ISERROR(SEARCH("選択",B23)))</formula>
    </cfRule>
    <cfRule type="containsBlanks" dxfId="17" priority="3">
      <formula>LEN(TRIM(B23))=0</formula>
    </cfRule>
  </conditionalFormatting>
  <conditionalFormatting sqref="E31:I31">
    <cfRule type="expression" dxfId="16" priority="6">
      <formula>E31="いいえ"</formula>
    </cfRule>
  </conditionalFormatting>
  <conditionalFormatting sqref="F1">
    <cfRule type="containsText" dxfId="15" priority="5" operator="containsText" text="申請類型を選択してください">
      <formula>NOT(ISERROR(SEARCH("申請類型を選択してください",F1)))</formula>
    </cfRule>
  </conditionalFormatting>
  <conditionalFormatting sqref="F1:I1">
    <cfRule type="containsBlanks" dxfId="14" priority="4">
      <formula>LEN(TRIM(F1))=0</formula>
    </cfRule>
  </conditionalFormatting>
  <dataValidations count="5">
    <dataValidation type="list" showInputMessage="1" showErrorMessage="1" sqref="B23" xr:uid="{DB017041-269F-4A27-82DC-F6838D303F43}">
      <formula1>"選択,はい,いいえ"</formula1>
    </dataValidation>
    <dataValidation allowBlank="1" showInputMessage="1" showErrorMessage="1" prompt="支出管理表に入力いただくと全て自動計算されます。" sqref="E8:E20 E21:I21 E30:I30 E26:I26 E28:I28" xr:uid="{57E72643-F89B-47A4-9C71-7CF1E3DFD168}"/>
    <dataValidation allowBlank="1" showInputMessage="1" showErrorMessage="1" prompt="支出管理表、上記入力項目に入力いただくと自動表示されます。" sqref="E31:I31" xr:uid="{27965732-5488-4559-A8E4-EF62C5199E89}"/>
    <dataValidation allowBlank="1" showInputMessage="1" showErrorMessage="1" promptTitle="自動判定されます" prompt="計算式が入力してありますので自動判定されます" sqref="K1 N29:P29" xr:uid="{36AA0205-6193-4E09-BF9D-70E9AF6FCDD8}"/>
    <dataValidation type="list" showInputMessage="1" showErrorMessage="1" sqref="F1:I1" xr:uid="{FCB9FD75-7DCB-48E2-ADE5-53AEEA21BEF0}">
      <formula1>"申請類型を選択してください,通常枠,通常+インボイス特例,賃金引上げ枠,賃金引上げ枠+インボイス特例,賃金引上げ枠（赤字事業者）,賃金引上げ枠（赤字事業者）+インボイス特例,卒業枠,卒業枠+インボイス特例,後継者支援枠,後継者支援枠+インボイス特例,創業枠,創業枠+インボイス特例"</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2A4E-A628-4E97-8B6D-3A71523D24FF}">
  <sheetPr>
    <tabColor rgb="FFFF0000"/>
  </sheetPr>
  <dimension ref="D2:Y56"/>
  <sheetViews>
    <sheetView zoomScale="90" zoomScaleNormal="90" workbookViewId="0">
      <selection activeCell="H4" sqref="H4"/>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875" customWidth="1"/>
    <col min="11" max="11" width="18" customWidth="1"/>
    <col min="12" max="12" width="19.1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125" bestFit="1" customWidth="1"/>
    <col min="21" max="21" width="19" bestFit="1" customWidth="1"/>
    <col min="22" max="22" width="19" customWidth="1"/>
    <col min="23" max="23" width="18.875" customWidth="1"/>
    <col min="24" max="24" width="20" customWidth="1"/>
    <col min="25" max="25" width="18.875" customWidth="1"/>
  </cols>
  <sheetData>
    <row r="2" spans="4:25">
      <c r="E2" s="112" t="s">
        <v>98</v>
      </c>
      <c r="F2" s="111" t="s">
        <v>101</v>
      </c>
      <c r="G2" s="103" t="s">
        <v>102</v>
      </c>
      <c r="H2" s="113" t="s">
        <v>69</v>
      </c>
    </row>
    <row r="3" spans="4:25" ht="17.25">
      <c r="E3" s="165" t="str">
        <f>IF(OR(別紙３支出内訳書!F1="賃金引上げ枠（赤字事業者）",別紙３支出内訳書!F1="賃金引上げ枠（赤字事業者）+インボイス特例"),"☑","□")</f>
        <v>□</v>
      </c>
      <c r="F3" s="62">
        <f>別紙３支出内訳書!E19</f>
        <v>0</v>
      </c>
      <c r="G3" s="62">
        <f>別紙３支出内訳書!E20</f>
        <v>0</v>
      </c>
      <c r="H3" s="62">
        <f>IF(OR(別紙３支出内訳書!F1="賃金引上げ枠+インボイス特例",別紙３支出内訳書!F1="賃金引上げ枠（赤字事業者）+インボイス特例",別紙３支出内訳書!F1="卒業枠+インボイス特例",別紙３支出内訳書!F1="後継者支援枠+インボイス特例",別紙３支出内訳書!F1="創業枠+インボイス特例"),2500000,IF(OR(別紙３支出内訳書!F1="賃金引上げ枠",別紙３支出内訳書!F1="賃金引上げ枠（赤字事業者）",別紙３支出内訳書!F1="卒業枠",別紙３支出内訳書!F1="後継者支援枠",別紙３支出内訳書!F1="創業枠"),2000000,IF(別紙３支出内訳書!F1="通常+インボイス特例",1000000,500000)))</f>
        <v>500000</v>
      </c>
      <c r="V3" s="51"/>
      <c r="W3" s="51"/>
      <c r="X3" s="51"/>
      <c r="Y3" s="51"/>
    </row>
    <row r="4" spans="4:25">
      <c r="U4" s="52"/>
    </row>
    <row r="5" spans="4:25">
      <c r="D5" s="53"/>
      <c r="E5" s="54"/>
      <c r="F5" s="54"/>
      <c r="G5" s="54"/>
      <c r="H5" s="54"/>
      <c r="I5" s="54"/>
      <c r="J5" s="54"/>
      <c r="K5" s="54"/>
      <c r="L5" s="54"/>
      <c r="M5" s="54"/>
      <c r="N5" s="54"/>
      <c r="O5" s="54"/>
      <c r="P5" s="54"/>
      <c r="Q5" s="55"/>
      <c r="U5" s="52"/>
    </row>
    <row r="6" spans="4:25">
      <c r="D6" s="56" t="s">
        <v>52</v>
      </c>
      <c r="E6" s="57"/>
      <c r="G6" s="58"/>
      <c r="H6" s="58"/>
      <c r="I6" s="58"/>
      <c r="J6" s="59"/>
      <c r="K6" s="59"/>
      <c r="Q6" s="60"/>
    </row>
    <row r="7" spans="4:25">
      <c r="D7" s="61"/>
      <c r="E7" s="59"/>
      <c r="F7" s="59"/>
      <c r="G7" s="58"/>
      <c r="H7" s="58"/>
      <c r="I7" s="59"/>
      <c r="J7" s="59"/>
      <c r="K7" s="59"/>
      <c r="L7" s="59" t="s">
        <v>53</v>
      </c>
      <c r="M7" s="59"/>
      <c r="N7" s="59" t="s">
        <v>53</v>
      </c>
      <c r="O7" s="59"/>
      <c r="P7" s="59"/>
      <c r="Q7" s="60"/>
    </row>
    <row r="8" spans="4:25">
      <c r="D8" s="61"/>
      <c r="E8" s="59" t="s">
        <v>54</v>
      </c>
      <c r="F8" s="62"/>
      <c r="G8" s="58" t="s">
        <v>55</v>
      </c>
      <c r="H8" s="58" t="str">
        <f>IF(E3="☑","3/4","2/3")</f>
        <v>2/3</v>
      </c>
      <c r="I8" s="59"/>
      <c r="J8" s="59"/>
      <c r="K8" s="59"/>
      <c r="L8" s="59" t="s">
        <v>56</v>
      </c>
      <c r="M8" s="59"/>
      <c r="N8" s="59" t="s">
        <v>57</v>
      </c>
      <c r="O8" s="59"/>
      <c r="P8" s="59"/>
      <c r="Q8" s="60"/>
    </row>
    <row r="9" spans="4:25">
      <c r="D9" s="61"/>
      <c r="E9" s="59"/>
      <c r="F9" s="59"/>
      <c r="G9" s="58" t="s">
        <v>58</v>
      </c>
      <c r="H9" s="63" t="str">
        <f xml:space="preserve">  "(1)×補助率 " &amp; H8 &amp;"(※)以内(円未満切捨て)"</f>
        <v>(1)×補助率 2/3(※)以内(円未満切捨て)</v>
      </c>
      <c r="I9" s="59"/>
      <c r="J9" s="59"/>
      <c r="K9" s="59"/>
      <c r="L9" s="59"/>
      <c r="M9" s="59"/>
      <c r="N9" s="59"/>
      <c r="O9" s="59"/>
      <c r="P9" s="59"/>
      <c r="Q9" s="60"/>
    </row>
    <row r="10" spans="4:25">
      <c r="D10" s="61"/>
      <c r="E10" s="59"/>
      <c r="F10" s="59"/>
      <c r="G10" s="58" t="s">
        <v>58</v>
      </c>
      <c r="H10" s="64" t="str">
        <f>"((6)の1/4を上限(最大50万円))、(c)×補助率 " &amp; H8 &amp; " (※)以内(円未満切捨て)"</f>
        <v>((6)の1/4を上限(最大50万円))、(c)×補助率 2/3 (※)以内(円未満切捨て)</v>
      </c>
      <c r="I10" s="58"/>
      <c r="J10" s="59"/>
      <c r="K10" s="59"/>
      <c r="L10" s="59"/>
      <c r="M10" s="59"/>
      <c r="N10" s="59" t="s">
        <v>59</v>
      </c>
      <c r="O10" s="59"/>
      <c r="P10" s="59" t="s">
        <v>60</v>
      </c>
      <c r="Q10" s="60"/>
    </row>
    <row r="11" spans="4:25">
      <c r="D11" s="61"/>
      <c r="E11" s="303" t="s">
        <v>61</v>
      </c>
      <c r="F11" s="65" t="s">
        <v>62</v>
      </c>
      <c r="G11" s="66" t="str">
        <f>IF(E3="☑","a*3/4","a*2/3")</f>
        <v>a*2/3</v>
      </c>
      <c r="H11" s="100" t="str">
        <f>"(" &amp; IF(E3="☑","a*3/4","a*2/3") &amp; ") /3"</f>
        <v>(a*2/3) /3</v>
      </c>
      <c r="I11" s="67" t="s">
        <v>63</v>
      </c>
      <c r="J11" s="59"/>
      <c r="K11" s="59"/>
      <c r="L11" s="67" t="s">
        <v>64</v>
      </c>
      <c r="M11" s="59"/>
      <c r="N11" s="67" t="s">
        <v>64</v>
      </c>
      <c r="O11" s="304" t="s">
        <v>50</v>
      </c>
      <c r="P11" s="67" t="s">
        <v>64</v>
      </c>
      <c r="Q11" s="60"/>
    </row>
    <row r="12" spans="4:25">
      <c r="D12" s="61">
        <v>12</v>
      </c>
      <c r="E12" s="303"/>
      <c r="F12" s="305">
        <f>F3</f>
        <v>0</v>
      </c>
      <c r="G12" s="68">
        <f>IF(E3="☑",ROUNDDOWN(F12*3/4,0),ROUNDDOWN(F12*2/3,0))</f>
        <v>0</v>
      </c>
      <c r="H12" s="69">
        <f>ROUNDDOWN(G12/3,0)</f>
        <v>0</v>
      </c>
      <c r="I12" s="69">
        <f>G12</f>
        <v>0</v>
      </c>
      <c r="J12" s="70"/>
      <c r="K12" s="70"/>
      <c r="L12" s="69">
        <f>IF(I20&lt;=G20,I12,"")</f>
        <v>0</v>
      </c>
      <c r="M12" s="59"/>
      <c r="N12" s="69" t="str">
        <f>IF(I20&lt;=G20,"",IF(I12&gt;G20,G20,I12))</f>
        <v/>
      </c>
      <c r="O12" s="304"/>
      <c r="P12" s="69" t="str">
        <f>IF(I20&lt;=G20,"",G20-P16)</f>
        <v/>
      </c>
      <c r="Q12" s="60"/>
    </row>
    <row r="13" spans="4:25">
      <c r="D13" s="61">
        <v>13</v>
      </c>
      <c r="E13" s="303"/>
      <c r="F13" s="305"/>
      <c r="G13" s="71"/>
      <c r="H13" s="72">
        <f>ROUNDDOWN(G12/3,3)</f>
        <v>0</v>
      </c>
      <c r="I13" s="69"/>
      <c r="J13" s="70"/>
      <c r="K13" s="70"/>
      <c r="L13" s="69"/>
      <c r="M13" s="59"/>
      <c r="N13" s="69"/>
      <c r="O13" s="304"/>
      <c r="P13" s="69"/>
      <c r="Q13" s="60"/>
    </row>
    <row r="14" spans="4:25">
      <c r="D14" s="61">
        <v>14</v>
      </c>
      <c r="E14" s="303"/>
      <c r="F14" s="305"/>
      <c r="G14" s="71">
        <f>IF(E3="☑",ROUNDDOWN(F12*3/4,3),ROUNDDOWN(F12*2/3,3)) - G12</f>
        <v>0</v>
      </c>
      <c r="H14" s="72">
        <f>H13-H12</f>
        <v>0</v>
      </c>
      <c r="I14" s="72">
        <f>G14</f>
        <v>0</v>
      </c>
      <c r="J14" s="70"/>
      <c r="K14" s="70"/>
      <c r="L14" s="69"/>
      <c r="M14" s="59"/>
      <c r="N14" s="69"/>
      <c r="O14" s="304"/>
      <c r="P14" s="69"/>
      <c r="Q14" s="60"/>
    </row>
    <row r="15" spans="4:25">
      <c r="D15" s="61">
        <v>15</v>
      </c>
      <c r="E15" s="306" t="s">
        <v>65</v>
      </c>
      <c r="F15" s="101" t="s">
        <v>66</v>
      </c>
      <c r="G15" s="102" t="str">
        <f>IF(E3="☑","c*3/4","c*2/3")</f>
        <v>c*2/3</v>
      </c>
      <c r="H15" s="100" t="str">
        <f>IF(E3="☑","a*1/4","a*2/9")</f>
        <v>a*2/9</v>
      </c>
      <c r="I15" s="100" t="s">
        <v>67</v>
      </c>
      <c r="J15" s="59"/>
      <c r="K15" s="59"/>
      <c r="L15" s="100" t="s">
        <v>68</v>
      </c>
      <c r="M15" s="59"/>
      <c r="N15" s="100" t="s">
        <v>68</v>
      </c>
      <c r="O15" s="304"/>
      <c r="P15" s="100" t="s">
        <v>68</v>
      </c>
      <c r="Q15" s="60"/>
    </row>
    <row r="16" spans="4:25">
      <c r="D16" s="61">
        <v>16</v>
      </c>
      <c r="E16" s="307"/>
      <c r="F16" s="305">
        <f>G3</f>
        <v>0</v>
      </c>
      <c r="G16" s="68">
        <f>IF(E3="☑",ROUNDDOWN(F16*3/4,0),ROUNDDOWN(F16*2/3,0))</f>
        <v>0</v>
      </c>
      <c r="H16" s="73">
        <f>IF(E3="☑",ROUNDDOWN(F12*1/4,0),ROUNDDOWN(F12*2/9,0))</f>
        <v>0</v>
      </c>
      <c r="I16" s="69">
        <f>IF(IF(G16&gt;H12,H12,G16)&gt;H20,H20,IF(G16&gt;H12,H12,G16))</f>
        <v>0</v>
      </c>
      <c r="J16" s="70"/>
      <c r="K16" s="70"/>
      <c r="L16" s="69">
        <f>IF(I20&lt;=G20,I16,"")</f>
        <v>0</v>
      </c>
      <c r="M16" t="str">
        <f>IF(L16="","",IF(L16*4&gt;L20,"×","〇"))</f>
        <v>〇</v>
      </c>
      <c r="N16" s="69" t="str">
        <f>IF(I20&lt;=G20,"",G20-N12)</f>
        <v/>
      </c>
      <c r="O16" s="304"/>
      <c r="P16" s="69" t="str">
        <f>IF(I20&lt;=G20,"",IF(ROUNDDOWN(G20/4,0)&gt;I16,I16,ROUNDDOWN(G20/4,0)))</f>
        <v/>
      </c>
      <c r="Q16" s="60"/>
    </row>
    <row r="17" spans="4:17">
      <c r="D17" s="61">
        <v>17</v>
      </c>
      <c r="E17" s="307"/>
      <c r="F17" s="305"/>
      <c r="G17" s="71">
        <f>IF(E3="☑",ROUNDDOWN(F16*3/4,3),ROUNDDOWN(F16*2/3,3))</f>
        <v>0</v>
      </c>
      <c r="H17" s="74">
        <f>IF(E3="☑",ROUNDDOWN(F12*1/4,3),ROUNDDOWN(F12*2/9,3))</f>
        <v>0</v>
      </c>
      <c r="I17" s="72">
        <f>IF(IF(G17&gt;H13,H13,G17)&gt;H21,H21,IF(G17&gt;H13,H13,G17))</f>
        <v>0</v>
      </c>
      <c r="J17" s="70"/>
      <c r="K17" s="70"/>
      <c r="L17" s="69"/>
      <c r="N17" s="69"/>
      <c r="O17" s="304"/>
      <c r="P17" s="69"/>
      <c r="Q17" s="60"/>
    </row>
    <row r="18" spans="4:17" ht="14.25" thickBot="1">
      <c r="D18" s="61">
        <v>18</v>
      </c>
      <c r="E18" s="307"/>
      <c r="F18" s="305"/>
      <c r="G18" s="71">
        <f>G17-G16</f>
        <v>0</v>
      </c>
      <c r="H18" s="74">
        <f>H17-H16</f>
        <v>0</v>
      </c>
      <c r="I18" s="72">
        <f>IF(IF(G17&gt;H13,H13,G17)&gt;H21,H22,IF(G17&gt;H13,H14,G18))</f>
        <v>0</v>
      </c>
      <c r="J18" s="70"/>
      <c r="K18" s="70"/>
      <c r="L18" s="69"/>
      <c r="N18" s="69"/>
      <c r="O18" s="304"/>
      <c r="P18" s="69"/>
      <c r="Q18" s="60"/>
    </row>
    <row r="19" spans="4:17">
      <c r="D19" s="61">
        <v>19</v>
      </c>
      <c r="E19" s="59"/>
      <c r="F19" s="59"/>
      <c r="G19" s="98" t="s">
        <v>69</v>
      </c>
      <c r="H19" s="100" t="s">
        <v>70</v>
      </c>
      <c r="I19" s="97" t="s">
        <v>71</v>
      </c>
      <c r="J19" s="96" t="s">
        <v>72</v>
      </c>
      <c r="K19" s="59"/>
      <c r="L19" s="95" t="s">
        <v>72</v>
      </c>
      <c r="M19" s="59"/>
      <c r="N19" s="95" t="s">
        <v>72</v>
      </c>
      <c r="O19" s="304"/>
      <c r="P19" s="95" t="s">
        <v>72</v>
      </c>
      <c r="Q19" s="60"/>
    </row>
    <row r="20" spans="4:17">
      <c r="D20" s="61">
        <v>20</v>
      </c>
      <c r="E20" s="59"/>
      <c r="F20" s="59"/>
      <c r="G20" s="305">
        <f>H3</f>
        <v>500000</v>
      </c>
      <c r="H20" s="75">
        <f>ROUNDDOWN(G20/4,0)</f>
        <v>125000</v>
      </c>
      <c r="I20" s="115">
        <f>I12+I16</f>
        <v>0</v>
      </c>
      <c r="J20" s="76">
        <f>IF(G20&gt;I20+J22,I20+J22,G20)</f>
        <v>0</v>
      </c>
      <c r="K20" s="77"/>
      <c r="L20" s="69">
        <f>IF(I20&lt;=G20,I20,"")</f>
        <v>0</v>
      </c>
      <c r="M20" s="59"/>
      <c r="N20" s="69" t="str">
        <f>IF(I20&lt;=G20,"",N12+N16)</f>
        <v/>
      </c>
      <c r="O20" s="304"/>
      <c r="P20" s="69" t="str">
        <f>IF(I20&lt;=G20,"",P12+P16)</f>
        <v/>
      </c>
      <c r="Q20" s="60"/>
    </row>
    <row r="21" spans="4:17">
      <c r="D21" s="61">
        <v>21</v>
      </c>
      <c r="E21" s="59"/>
      <c r="F21" s="59"/>
      <c r="G21" s="305"/>
      <c r="H21" s="78">
        <f>ROUNDDOWN(G20/4,3)</f>
        <v>125000</v>
      </c>
      <c r="I21" s="116"/>
      <c r="J21" s="79"/>
      <c r="K21" s="77"/>
      <c r="L21" s="58"/>
      <c r="M21" s="59"/>
      <c r="N21" s="58"/>
      <c r="O21" s="80"/>
      <c r="P21" s="58"/>
      <c r="Q21" s="60"/>
    </row>
    <row r="22" spans="4:17">
      <c r="D22" s="61">
        <v>22</v>
      </c>
      <c r="E22" s="59"/>
      <c r="F22" s="59"/>
      <c r="G22" s="305"/>
      <c r="H22" s="78">
        <f>H21-H20</f>
        <v>0</v>
      </c>
      <c r="I22" s="117">
        <f>I14+I18</f>
        <v>0</v>
      </c>
      <c r="J22" s="79">
        <f>IF(I22&gt;=1,1,0)</f>
        <v>0</v>
      </c>
      <c r="K22" s="77" t="s">
        <v>73</v>
      </c>
      <c r="L22" s="58"/>
      <c r="M22" s="59"/>
      <c r="N22" s="58"/>
      <c r="O22" s="80"/>
      <c r="P22" s="58"/>
      <c r="Q22" s="60"/>
    </row>
    <row r="23" spans="4:17">
      <c r="D23" s="61">
        <v>23</v>
      </c>
      <c r="E23" s="81"/>
      <c r="F23" s="81"/>
      <c r="G23" s="82"/>
      <c r="H23" s="82"/>
      <c r="I23" s="82"/>
      <c r="J23" s="81"/>
      <c r="K23" s="81"/>
      <c r="L23" s="81"/>
      <c r="M23" s="81"/>
      <c r="N23" s="81"/>
      <c r="O23" s="81"/>
      <c r="P23" s="81"/>
      <c r="Q23" s="83"/>
    </row>
    <row r="24" spans="4:17">
      <c r="D24" s="53"/>
      <c r="E24" s="84"/>
      <c r="F24" s="84"/>
      <c r="G24" s="85"/>
      <c r="H24" s="85"/>
      <c r="I24" s="85"/>
      <c r="J24" s="84"/>
      <c r="K24" s="86"/>
      <c r="L24" s="59"/>
      <c r="M24" s="59"/>
      <c r="N24" s="59"/>
      <c r="O24" s="59"/>
      <c r="P24" s="59"/>
    </row>
    <row r="25" spans="4:17">
      <c r="D25" s="56" t="s">
        <v>74</v>
      </c>
      <c r="F25" s="59"/>
      <c r="G25" s="59"/>
      <c r="H25" s="58"/>
      <c r="I25" s="58"/>
      <c r="J25" s="58"/>
      <c r="K25" s="87"/>
      <c r="L25" s="59"/>
      <c r="M25" s="59"/>
      <c r="N25" s="59"/>
      <c r="O25" s="59"/>
      <c r="P25" s="59"/>
      <c r="Q25" s="59"/>
    </row>
    <row r="26" spans="4:17">
      <c r="D26" s="56"/>
      <c r="F26" s="59"/>
      <c r="G26" s="59"/>
      <c r="H26" s="58"/>
      <c r="I26" s="58"/>
      <c r="J26" s="58"/>
      <c r="K26" s="87"/>
      <c r="L26" s="59"/>
      <c r="M26" s="59"/>
      <c r="N26" s="59"/>
      <c r="O26" s="59"/>
      <c r="P26" s="59"/>
      <c r="Q26" s="59"/>
    </row>
    <row r="27" spans="4:17">
      <c r="D27" s="61"/>
      <c r="E27" s="47" t="s">
        <v>48</v>
      </c>
      <c r="F27" s="59"/>
      <c r="G27" s="59" t="s">
        <v>59</v>
      </c>
      <c r="H27" s="59"/>
      <c r="I27" s="59" t="s">
        <v>60</v>
      </c>
      <c r="J27" s="58"/>
      <c r="K27" s="87"/>
      <c r="L27" s="59"/>
      <c r="M27" s="59"/>
      <c r="N27" s="59"/>
      <c r="O27" s="59"/>
      <c r="P27" s="59"/>
      <c r="Q27" s="59"/>
    </row>
    <row r="28" spans="4:17">
      <c r="D28" s="61"/>
      <c r="E28" s="67" t="s">
        <v>64</v>
      </c>
      <c r="F28" s="59"/>
      <c r="G28" s="67" t="s">
        <v>64</v>
      </c>
      <c r="H28" s="304" t="s">
        <v>50</v>
      </c>
      <c r="I28" s="67" t="s">
        <v>64</v>
      </c>
      <c r="J28" s="58"/>
      <c r="K28" s="87"/>
      <c r="L28" s="59"/>
      <c r="M28" s="59"/>
      <c r="N28" s="59"/>
      <c r="O28" s="59"/>
      <c r="P28" s="59"/>
      <c r="Q28" s="59"/>
    </row>
    <row r="29" spans="4:17" ht="17.25">
      <c r="D29" s="109">
        <f>別紙３支出内訳書!E24</f>
        <v>0</v>
      </c>
      <c r="E29" s="88" t="str">
        <f>IF(別紙３支出内訳書!E24=0,"×",IF(別紙３支出内訳書!E24&lt;I29,"×",IF(別紙３支出内訳書!E24&gt;G29,"×","〇")))</f>
        <v>×</v>
      </c>
      <c r="F29">
        <v>29</v>
      </c>
      <c r="G29" s="69">
        <f>IF(I20&lt;=G20,I12,IF(I12&gt;G20,G20,I12))</f>
        <v>0</v>
      </c>
      <c r="H29" s="304"/>
      <c r="I29" s="69">
        <f>IF(I20&lt;=G20,I12,G20-P16)</f>
        <v>0</v>
      </c>
      <c r="J29" s="58"/>
      <c r="K29" s="87"/>
      <c r="L29" s="59"/>
      <c r="M29" s="59"/>
      <c r="N29" s="59"/>
      <c r="O29" s="59"/>
      <c r="P29" s="59"/>
      <c r="Q29" s="59"/>
    </row>
    <row r="30" spans="4:17">
      <c r="D30" s="61"/>
      <c r="E30" s="100" t="s">
        <v>68</v>
      </c>
      <c r="G30" s="100" t="s">
        <v>68</v>
      </c>
      <c r="H30" s="304"/>
      <c r="I30" s="100" t="s">
        <v>68</v>
      </c>
      <c r="K30" s="60"/>
    </row>
    <row r="31" spans="4:17" ht="17.25">
      <c r="D31" s="109">
        <f>別紙３支出内訳書!E25</f>
        <v>0</v>
      </c>
      <c r="E31" s="88" t="str">
        <f>IF(別紙３支出内訳書!E25&gt;I31,"×",IF(別紙３支出内訳書!E25&lt;G31,"×","〇"))</f>
        <v>〇</v>
      </c>
      <c r="F31">
        <v>30</v>
      </c>
      <c r="G31" s="69">
        <f>IF(I20&lt;=G20,I16,G20-N12)</f>
        <v>0</v>
      </c>
      <c r="H31" s="304"/>
      <c r="I31" s="69">
        <f>IF(I20&lt;=G20,I16,IF(ROUNDDOWN(G20/4,0)&gt;I16,I16,ROUNDDOWN(G20/4,0)))</f>
        <v>0</v>
      </c>
      <c r="K31" s="60"/>
    </row>
    <row r="32" spans="4:17">
      <c r="D32" s="61"/>
      <c r="E32" s="95" t="s">
        <v>72</v>
      </c>
      <c r="G32" s="95" t="s">
        <v>72</v>
      </c>
      <c r="H32" s="304"/>
      <c r="I32" s="95" t="s">
        <v>72</v>
      </c>
      <c r="K32" s="60"/>
    </row>
    <row r="33" spans="4:11" ht="17.25">
      <c r="D33" s="61">
        <v>33</v>
      </c>
      <c r="E33" s="88" t="str">
        <f>IF(別紙３支出内訳書!E30&lt;0,"×","〇")</f>
        <v>〇</v>
      </c>
      <c r="F33">
        <v>33</v>
      </c>
      <c r="G33" s="69">
        <f>IF(I20&lt;=G20,I20,N12+N16)</f>
        <v>0</v>
      </c>
      <c r="H33" s="304"/>
      <c r="I33" s="69">
        <f>IF(I20&lt;=G20,I20,I29+I31)</f>
        <v>0</v>
      </c>
      <c r="K33" s="60"/>
    </row>
    <row r="34" spans="4:11" ht="17.25">
      <c r="D34" s="99" t="s">
        <v>51</v>
      </c>
      <c r="E34" s="88" t="str">
        <f>IF(別紙３支出内訳書!E24="","×",
    IF(別紙３支出内訳書!E24=0,"×",
    IF(別紙３支出内訳書!E26&lt;別紙３支出内訳書!E25*4,"×","〇")))</f>
        <v>×</v>
      </c>
      <c r="K34" s="60"/>
    </row>
    <row r="35" spans="4:11">
      <c r="D35" s="61"/>
      <c r="K35" s="60"/>
    </row>
    <row r="36" spans="4:11">
      <c r="D36" s="61"/>
      <c r="G36" s="50" t="s">
        <v>75</v>
      </c>
      <c r="H36" s="50"/>
      <c r="I36" s="308" t="s">
        <v>49</v>
      </c>
      <c r="J36" s="309"/>
      <c r="K36" s="60"/>
    </row>
    <row r="37" spans="4:11">
      <c r="D37" s="61" t="s">
        <v>76</v>
      </c>
      <c r="E37" s="110">
        <f>別紙３支出内訳書!E28</f>
        <v>0</v>
      </c>
      <c r="F37" s="89" t="s">
        <v>77</v>
      </c>
      <c r="G37" s="50" t="s">
        <v>78</v>
      </c>
      <c r="H37" s="114">
        <f>別紙３支出内訳書!E19</f>
        <v>0</v>
      </c>
      <c r="I37" s="310" t="s">
        <v>79</v>
      </c>
      <c r="J37" s="311"/>
      <c r="K37" s="60"/>
    </row>
    <row r="38" spans="4:11">
      <c r="D38" s="61" t="s">
        <v>80</v>
      </c>
      <c r="E38" s="104" t="str">
        <f>DBCS(TEXT(E37,"##,##0")) &amp; "円"</f>
        <v>０円</v>
      </c>
      <c r="F38" s="89" t="s">
        <v>81</v>
      </c>
      <c r="G38" s="50" t="s">
        <v>82</v>
      </c>
      <c r="H38" s="69">
        <f>別紙３支出内訳書!E24</f>
        <v>0</v>
      </c>
      <c r="I38" s="90">
        <f>IF(AND(H37=0,H38=0),0,IF(OR(H37=0,H37=""),"",ROUNDDOWN(H38*100/H37,2)))</f>
        <v>0</v>
      </c>
      <c r="J38" s="50" t="str">
        <f>IF(H38="","",IF(I38="","",TEXT(I38,"##0.00")&amp;"%"))</f>
        <v>0.00%</v>
      </c>
      <c r="K38" s="60"/>
    </row>
    <row r="39" spans="4:11">
      <c r="D39" s="61" t="s">
        <v>83</v>
      </c>
      <c r="E39" s="58" t="str">
        <f>IF(E3="☑","3/4","2/3")</f>
        <v>2/3</v>
      </c>
      <c r="F39" s="89" t="s">
        <v>84</v>
      </c>
      <c r="G39" s="50" t="s">
        <v>85</v>
      </c>
      <c r="H39" s="114">
        <f>別紙３支出内訳書!E20</f>
        <v>0</v>
      </c>
      <c r="I39" s="310" t="s">
        <v>86</v>
      </c>
      <c r="J39" s="311"/>
      <c r="K39" s="60"/>
    </row>
    <row r="40" spans="4:11">
      <c r="D40" s="61" t="s">
        <v>80</v>
      </c>
      <c r="E40" s="104" t="str">
        <f>DBCS(E39)</f>
        <v>２／３</v>
      </c>
      <c r="F40" s="89" t="s">
        <v>87</v>
      </c>
      <c r="G40" s="50" t="s">
        <v>88</v>
      </c>
      <c r="H40" s="79">
        <f>IF(H39=0,0,H42-H38)</f>
        <v>0</v>
      </c>
      <c r="I40" s="90" t="str">
        <f>IF(H41=0,"",IF(AND(H39=0,H40=0),0,IF(OR(H39=0,H39=""),"",ROUNDDOWN(H40*100/H39,2))))</f>
        <v/>
      </c>
      <c r="J40" s="50" t="str">
        <f>IF(H38="","",IF(I40="","",TEXT(I40,"##0.00")&amp;"%"))</f>
        <v/>
      </c>
      <c r="K40" s="60"/>
    </row>
    <row r="41" spans="4:11">
      <c r="D41" s="61"/>
      <c r="F41" s="89" t="s">
        <v>89</v>
      </c>
      <c r="G41" s="91" t="s">
        <v>90</v>
      </c>
      <c r="H41" s="114">
        <f>別紙３支出内訳書!E21</f>
        <v>0</v>
      </c>
      <c r="I41" s="310" t="s">
        <v>91</v>
      </c>
      <c r="J41" s="311"/>
      <c r="K41" s="60"/>
    </row>
    <row r="42" spans="4:11">
      <c r="D42" s="61"/>
      <c r="F42" s="89" t="s">
        <v>92</v>
      </c>
      <c r="G42" s="50" t="s">
        <v>93</v>
      </c>
      <c r="H42" s="69">
        <f>G33</f>
        <v>0</v>
      </c>
      <c r="I42" s="90" t="str">
        <f>IF(H41=0,"",IF(H40=0,0,IF(OR(H42=0,H42="",H39=0,H39=""),"",ROUNDDOWN(H40*100/H42,2))))</f>
        <v/>
      </c>
      <c r="J42" s="50" t="str">
        <f>IF(H38="","",IF(I42="","",TEXT(I42,"##0.00") &amp; "%"))</f>
        <v/>
      </c>
      <c r="K42" s="60"/>
    </row>
    <row r="43" spans="4:11">
      <c r="D43" s="61"/>
      <c r="F43" s="89"/>
      <c r="H43" s="58"/>
      <c r="I43" s="70"/>
      <c r="K43" s="60"/>
    </row>
    <row r="44" spans="4:11">
      <c r="D44" s="92"/>
      <c r="E44" s="93"/>
      <c r="F44" s="93"/>
      <c r="G44" s="93"/>
      <c r="H44" s="93"/>
      <c r="I44" s="93"/>
      <c r="J44" s="93"/>
      <c r="K44" s="83"/>
    </row>
    <row r="45" spans="4:11">
      <c r="D45" s="53"/>
      <c r="E45" s="54"/>
      <c r="F45" s="54"/>
      <c r="G45" s="54"/>
      <c r="H45" s="54"/>
      <c r="I45" s="54"/>
      <c r="J45" s="54"/>
      <c r="K45" s="55"/>
    </row>
    <row r="46" spans="4:11">
      <c r="D46" s="56" t="s">
        <v>94</v>
      </c>
      <c r="K46" s="60"/>
    </row>
    <row r="47" spans="4:11">
      <c r="D47" s="94" t="s">
        <v>95</v>
      </c>
      <c r="E47" s="104" t="str">
        <f>IF(J22=0,"","※")</f>
        <v/>
      </c>
      <c r="K47" s="60"/>
    </row>
    <row r="48" spans="4:11">
      <c r="D48" s="56"/>
      <c r="K48" s="60"/>
    </row>
    <row r="49" spans="4:11">
      <c r="D49" s="61" t="s">
        <v>96</v>
      </c>
      <c r="E49" s="104" t="str">
        <f>IF(F16=0,"",IF(F12=0,"ウェブサイト関連費のみでの申請はできません",""))</f>
        <v/>
      </c>
      <c r="K49" s="60"/>
    </row>
    <row r="50" spans="4:11">
      <c r="D50" s="61"/>
      <c r="K50" s="60"/>
    </row>
    <row r="51" spans="4:11">
      <c r="D51" s="61" t="s">
        <v>97</v>
      </c>
      <c r="E51" s="104" t="str">
        <f>IF(別紙３支出内訳書!E17*2&lt;=別紙３支出内訳書!E21,"","設備処分費が、補助対象経費合計（上記１．～１１．）（⑤）の1/2を超えています")</f>
        <v/>
      </c>
      <c r="K51" s="60"/>
    </row>
    <row r="52" spans="4:11">
      <c r="D52" s="61"/>
      <c r="K52" s="60"/>
    </row>
    <row r="53" spans="4:11">
      <c r="D53" s="61" t="s">
        <v>100</v>
      </c>
      <c r="E53" s="110">
        <f>別紙３支出内訳書!E17</f>
        <v>0</v>
      </c>
      <c r="K53" s="60"/>
    </row>
    <row r="54" spans="4:11">
      <c r="D54" s="61"/>
      <c r="K54" s="60"/>
    </row>
    <row r="55" spans="4:11">
      <c r="D55" s="61"/>
      <c r="K55" s="60"/>
    </row>
    <row r="56" spans="4:11">
      <c r="D56" s="61"/>
      <c r="K56" s="60"/>
    </row>
  </sheetData>
  <mergeCells count="11">
    <mergeCell ref="H28:H33"/>
    <mergeCell ref="I36:J36"/>
    <mergeCell ref="I37:J37"/>
    <mergeCell ref="I39:J39"/>
    <mergeCell ref="I41:J41"/>
    <mergeCell ref="E11:E14"/>
    <mergeCell ref="O11:O20"/>
    <mergeCell ref="F12:F14"/>
    <mergeCell ref="E15:E18"/>
    <mergeCell ref="F16:F18"/>
    <mergeCell ref="G20:G22"/>
  </mergeCells>
  <phoneticPr fontId="13"/>
  <dataValidations count="2">
    <dataValidation allowBlank="1" showInputMessage="1" showErrorMessage="1" promptTitle="自動判定されます" prompt="計算式が入力してありますので自動判定されます" sqref="E33:E34 E29 E31" xr:uid="{9718358B-B227-4906-94ED-23E9AFED9F0C}"/>
    <dataValidation showInputMessage="1" showErrorMessage="1" sqref="E3" xr:uid="{0421FD7D-B62C-41D5-ACF7-586918FE2752}"/>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activeCell="A23" sqref="A23:G23"/>
    </sheetView>
  </sheetViews>
  <sheetFormatPr defaultColWidth="9" defaultRowHeight="13.5"/>
  <cols>
    <col min="1" max="1" width="21.875" style="36" customWidth="1"/>
    <col min="2" max="2" width="12.375" style="36" customWidth="1"/>
    <col min="3" max="3" width="14.125" style="36" customWidth="1"/>
    <col min="4" max="6" width="12.375" style="36" customWidth="1"/>
    <col min="7" max="7" width="14.625" style="36" customWidth="1"/>
    <col min="8" max="256" width="9" style="36"/>
    <col min="257" max="257" width="21.875" style="36" customWidth="1"/>
    <col min="258" max="258" width="12.375" style="36" customWidth="1"/>
    <col min="259" max="259" width="14.125" style="36" customWidth="1"/>
    <col min="260" max="262" width="12.375" style="36" customWidth="1"/>
    <col min="263" max="263" width="14.625" style="36" customWidth="1"/>
    <col min="264" max="512" width="9" style="36"/>
    <col min="513" max="513" width="21.875" style="36" customWidth="1"/>
    <col min="514" max="514" width="12.375" style="36" customWidth="1"/>
    <col min="515" max="515" width="14.125" style="36" customWidth="1"/>
    <col min="516" max="518" width="12.375" style="36" customWidth="1"/>
    <col min="519" max="519" width="14.625" style="36" customWidth="1"/>
    <col min="520" max="768" width="9" style="36"/>
    <col min="769" max="769" width="21.875" style="36" customWidth="1"/>
    <col min="770" max="770" width="12.375" style="36" customWidth="1"/>
    <col min="771" max="771" width="14.125" style="36" customWidth="1"/>
    <col min="772" max="774" width="12.375" style="36" customWidth="1"/>
    <col min="775" max="775" width="14.625" style="36" customWidth="1"/>
    <col min="776" max="1024" width="9" style="36"/>
    <col min="1025" max="1025" width="21.875" style="36" customWidth="1"/>
    <col min="1026" max="1026" width="12.375" style="36" customWidth="1"/>
    <col min="1027" max="1027" width="14.125" style="36" customWidth="1"/>
    <col min="1028" max="1030" width="12.375" style="36" customWidth="1"/>
    <col min="1031" max="1031" width="14.625" style="36" customWidth="1"/>
    <col min="1032" max="1280" width="9" style="36"/>
    <col min="1281" max="1281" width="21.875" style="36" customWidth="1"/>
    <col min="1282" max="1282" width="12.375" style="36" customWidth="1"/>
    <col min="1283" max="1283" width="14.125" style="36" customWidth="1"/>
    <col min="1284" max="1286" width="12.375" style="36" customWidth="1"/>
    <col min="1287" max="1287" width="14.625" style="36" customWidth="1"/>
    <col min="1288" max="1536" width="9" style="36"/>
    <col min="1537" max="1537" width="21.875" style="36" customWidth="1"/>
    <col min="1538" max="1538" width="12.375" style="36" customWidth="1"/>
    <col min="1539" max="1539" width="14.125" style="36" customWidth="1"/>
    <col min="1540" max="1542" width="12.375" style="36" customWidth="1"/>
    <col min="1543" max="1543" width="14.625" style="36" customWidth="1"/>
    <col min="1544" max="1792" width="9" style="36"/>
    <col min="1793" max="1793" width="21.875" style="36" customWidth="1"/>
    <col min="1794" max="1794" width="12.375" style="36" customWidth="1"/>
    <col min="1795" max="1795" width="14.125" style="36" customWidth="1"/>
    <col min="1796" max="1798" width="12.375" style="36" customWidth="1"/>
    <col min="1799" max="1799" width="14.625" style="36" customWidth="1"/>
    <col min="1800" max="2048" width="9" style="36"/>
    <col min="2049" max="2049" width="21.875" style="36" customWidth="1"/>
    <col min="2050" max="2050" width="12.375" style="36" customWidth="1"/>
    <col min="2051" max="2051" width="14.125" style="36" customWidth="1"/>
    <col min="2052" max="2054" width="12.375" style="36" customWidth="1"/>
    <col min="2055" max="2055" width="14.625" style="36" customWidth="1"/>
    <col min="2056" max="2304" width="9" style="36"/>
    <col min="2305" max="2305" width="21.875" style="36" customWidth="1"/>
    <col min="2306" max="2306" width="12.375" style="36" customWidth="1"/>
    <col min="2307" max="2307" width="14.125" style="36" customWidth="1"/>
    <col min="2308" max="2310" width="12.375" style="36" customWidth="1"/>
    <col min="2311" max="2311" width="14.625" style="36" customWidth="1"/>
    <col min="2312" max="2560" width="9" style="36"/>
    <col min="2561" max="2561" width="21.875" style="36" customWidth="1"/>
    <col min="2562" max="2562" width="12.375" style="36" customWidth="1"/>
    <col min="2563" max="2563" width="14.125" style="36" customWidth="1"/>
    <col min="2564" max="2566" width="12.375" style="36" customWidth="1"/>
    <col min="2567" max="2567" width="14.625" style="36" customWidth="1"/>
    <col min="2568" max="2816" width="9" style="36"/>
    <col min="2817" max="2817" width="21.875" style="36" customWidth="1"/>
    <col min="2818" max="2818" width="12.375" style="36" customWidth="1"/>
    <col min="2819" max="2819" width="14.125" style="36" customWidth="1"/>
    <col min="2820" max="2822" width="12.375" style="36" customWidth="1"/>
    <col min="2823" max="2823" width="14.625" style="36" customWidth="1"/>
    <col min="2824" max="3072" width="9" style="36"/>
    <col min="3073" max="3073" width="21.875" style="36" customWidth="1"/>
    <col min="3074" max="3074" width="12.375" style="36" customWidth="1"/>
    <col min="3075" max="3075" width="14.125" style="36" customWidth="1"/>
    <col min="3076" max="3078" width="12.375" style="36" customWidth="1"/>
    <col min="3079" max="3079" width="14.625" style="36" customWidth="1"/>
    <col min="3080" max="3328" width="9" style="36"/>
    <col min="3329" max="3329" width="21.875" style="36" customWidth="1"/>
    <col min="3330" max="3330" width="12.375" style="36" customWidth="1"/>
    <col min="3331" max="3331" width="14.125" style="36" customWidth="1"/>
    <col min="3332" max="3334" width="12.375" style="36" customWidth="1"/>
    <col min="3335" max="3335" width="14.625" style="36" customWidth="1"/>
    <col min="3336" max="3584" width="9" style="36"/>
    <col min="3585" max="3585" width="21.875" style="36" customWidth="1"/>
    <col min="3586" max="3586" width="12.375" style="36" customWidth="1"/>
    <col min="3587" max="3587" width="14.125" style="36" customWidth="1"/>
    <col min="3588" max="3590" width="12.375" style="36" customWidth="1"/>
    <col min="3591" max="3591" width="14.625" style="36" customWidth="1"/>
    <col min="3592" max="3840" width="9" style="36"/>
    <col min="3841" max="3841" width="21.875" style="36" customWidth="1"/>
    <col min="3842" max="3842" width="12.375" style="36" customWidth="1"/>
    <col min="3843" max="3843" width="14.125" style="36" customWidth="1"/>
    <col min="3844" max="3846" width="12.375" style="36" customWidth="1"/>
    <col min="3847" max="3847" width="14.625" style="36" customWidth="1"/>
    <col min="3848" max="4096" width="9" style="36"/>
    <col min="4097" max="4097" width="21.875" style="36" customWidth="1"/>
    <col min="4098" max="4098" width="12.375" style="36" customWidth="1"/>
    <col min="4099" max="4099" width="14.125" style="36" customWidth="1"/>
    <col min="4100" max="4102" width="12.375" style="36" customWidth="1"/>
    <col min="4103" max="4103" width="14.625" style="36" customWidth="1"/>
    <col min="4104" max="4352" width="9" style="36"/>
    <col min="4353" max="4353" width="21.875" style="36" customWidth="1"/>
    <col min="4354" max="4354" width="12.375" style="36" customWidth="1"/>
    <col min="4355" max="4355" width="14.125" style="36" customWidth="1"/>
    <col min="4356" max="4358" width="12.375" style="36" customWidth="1"/>
    <col min="4359" max="4359" width="14.625" style="36" customWidth="1"/>
    <col min="4360" max="4608" width="9" style="36"/>
    <col min="4609" max="4609" width="21.875" style="36" customWidth="1"/>
    <col min="4610" max="4610" width="12.375" style="36" customWidth="1"/>
    <col min="4611" max="4611" width="14.125" style="36" customWidth="1"/>
    <col min="4612" max="4614" width="12.375" style="36" customWidth="1"/>
    <col min="4615" max="4615" width="14.625" style="36" customWidth="1"/>
    <col min="4616" max="4864" width="9" style="36"/>
    <col min="4865" max="4865" width="21.875" style="36" customWidth="1"/>
    <col min="4866" max="4866" width="12.375" style="36" customWidth="1"/>
    <col min="4867" max="4867" width="14.125" style="36" customWidth="1"/>
    <col min="4868" max="4870" width="12.375" style="36" customWidth="1"/>
    <col min="4871" max="4871" width="14.625" style="36" customWidth="1"/>
    <col min="4872" max="5120" width="9" style="36"/>
    <col min="5121" max="5121" width="21.875" style="36" customWidth="1"/>
    <col min="5122" max="5122" width="12.375" style="36" customWidth="1"/>
    <col min="5123" max="5123" width="14.125" style="36" customWidth="1"/>
    <col min="5124" max="5126" width="12.375" style="36" customWidth="1"/>
    <col min="5127" max="5127" width="14.625" style="36" customWidth="1"/>
    <col min="5128" max="5376" width="9" style="36"/>
    <col min="5377" max="5377" width="21.875" style="36" customWidth="1"/>
    <col min="5378" max="5378" width="12.375" style="36" customWidth="1"/>
    <col min="5379" max="5379" width="14.125" style="36" customWidth="1"/>
    <col min="5380" max="5382" width="12.375" style="36" customWidth="1"/>
    <col min="5383" max="5383" width="14.625" style="36" customWidth="1"/>
    <col min="5384" max="5632" width="9" style="36"/>
    <col min="5633" max="5633" width="21.875" style="36" customWidth="1"/>
    <col min="5634" max="5634" width="12.375" style="36" customWidth="1"/>
    <col min="5635" max="5635" width="14.125" style="36" customWidth="1"/>
    <col min="5636" max="5638" width="12.375" style="36" customWidth="1"/>
    <col min="5639" max="5639" width="14.625" style="36" customWidth="1"/>
    <col min="5640" max="5888" width="9" style="36"/>
    <col min="5889" max="5889" width="21.875" style="36" customWidth="1"/>
    <col min="5890" max="5890" width="12.375" style="36" customWidth="1"/>
    <col min="5891" max="5891" width="14.125" style="36" customWidth="1"/>
    <col min="5892" max="5894" width="12.375" style="36" customWidth="1"/>
    <col min="5895" max="5895" width="14.625" style="36" customWidth="1"/>
    <col min="5896" max="6144" width="9" style="36"/>
    <col min="6145" max="6145" width="21.875" style="36" customWidth="1"/>
    <col min="6146" max="6146" width="12.375" style="36" customWidth="1"/>
    <col min="6147" max="6147" width="14.125" style="36" customWidth="1"/>
    <col min="6148" max="6150" width="12.375" style="36" customWidth="1"/>
    <col min="6151" max="6151" width="14.625" style="36" customWidth="1"/>
    <col min="6152" max="6400" width="9" style="36"/>
    <col min="6401" max="6401" width="21.875" style="36" customWidth="1"/>
    <col min="6402" max="6402" width="12.375" style="36" customWidth="1"/>
    <col min="6403" max="6403" width="14.125" style="36" customWidth="1"/>
    <col min="6404" max="6406" width="12.375" style="36" customWidth="1"/>
    <col min="6407" max="6407" width="14.625" style="36" customWidth="1"/>
    <col min="6408" max="6656" width="9" style="36"/>
    <col min="6657" max="6657" width="21.875" style="36" customWidth="1"/>
    <col min="6658" max="6658" width="12.375" style="36" customWidth="1"/>
    <col min="6659" max="6659" width="14.125" style="36" customWidth="1"/>
    <col min="6660" max="6662" width="12.375" style="36" customWidth="1"/>
    <col min="6663" max="6663" width="14.625" style="36" customWidth="1"/>
    <col min="6664" max="6912" width="9" style="36"/>
    <col min="6913" max="6913" width="21.875" style="36" customWidth="1"/>
    <col min="6914" max="6914" width="12.375" style="36" customWidth="1"/>
    <col min="6915" max="6915" width="14.125" style="36" customWidth="1"/>
    <col min="6916" max="6918" width="12.375" style="36" customWidth="1"/>
    <col min="6919" max="6919" width="14.625" style="36" customWidth="1"/>
    <col min="6920" max="7168" width="9" style="36"/>
    <col min="7169" max="7169" width="21.875" style="36" customWidth="1"/>
    <col min="7170" max="7170" width="12.375" style="36" customWidth="1"/>
    <col min="7171" max="7171" width="14.125" style="36" customWidth="1"/>
    <col min="7172" max="7174" width="12.375" style="36" customWidth="1"/>
    <col min="7175" max="7175" width="14.625" style="36" customWidth="1"/>
    <col min="7176" max="7424" width="9" style="36"/>
    <col min="7425" max="7425" width="21.875" style="36" customWidth="1"/>
    <col min="7426" max="7426" width="12.375" style="36" customWidth="1"/>
    <col min="7427" max="7427" width="14.125" style="36" customWidth="1"/>
    <col min="7428" max="7430" width="12.375" style="36" customWidth="1"/>
    <col min="7431" max="7431" width="14.625" style="36" customWidth="1"/>
    <col min="7432" max="7680" width="9" style="36"/>
    <col min="7681" max="7681" width="21.875" style="36" customWidth="1"/>
    <col min="7682" max="7682" width="12.375" style="36" customWidth="1"/>
    <col min="7683" max="7683" width="14.125" style="36" customWidth="1"/>
    <col min="7684" max="7686" width="12.375" style="36" customWidth="1"/>
    <col min="7687" max="7687" width="14.625" style="36" customWidth="1"/>
    <col min="7688" max="7936" width="9" style="36"/>
    <col min="7937" max="7937" width="21.875" style="36" customWidth="1"/>
    <col min="7938" max="7938" width="12.375" style="36" customWidth="1"/>
    <col min="7939" max="7939" width="14.125" style="36" customWidth="1"/>
    <col min="7940" max="7942" width="12.375" style="36" customWidth="1"/>
    <col min="7943" max="7943" width="14.625" style="36" customWidth="1"/>
    <col min="7944" max="8192" width="9" style="36"/>
    <col min="8193" max="8193" width="21.875" style="36" customWidth="1"/>
    <col min="8194" max="8194" width="12.375" style="36" customWidth="1"/>
    <col min="8195" max="8195" width="14.125" style="36" customWidth="1"/>
    <col min="8196" max="8198" width="12.375" style="36" customWidth="1"/>
    <col min="8199" max="8199" width="14.625" style="36" customWidth="1"/>
    <col min="8200" max="8448" width="9" style="36"/>
    <col min="8449" max="8449" width="21.875" style="36" customWidth="1"/>
    <col min="8450" max="8450" width="12.375" style="36" customWidth="1"/>
    <col min="8451" max="8451" width="14.125" style="36" customWidth="1"/>
    <col min="8452" max="8454" width="12.375" style="36" customWidth="1"/>
    <col min="8455" max="8455" width="14.625" style="36" customWidth="1"/>
    <col min="8456" max="8704" width="9" style="36"/>
    <col min="8705" max="8705" width="21.875" style="36" customWidth="1"/>
    <col min="8706" max="8706" width="12.375" style="36" customWidth="1"/>
    <col min="8707" max="8707" width="14.125" style="36" customWidth="1"/>
    <col min="8708" max="8710" width="12.375" style="36" customWidth="1"/>
    <col min="8711" max="8711" width="14.625" style="36" customWidth="1"/>
    <col min="8712" max="8960" width="9" style="36"/>
    <col min="8961" max="8961" width="21.875" style="36" customWidth="1"/>
    <col min="8962" max="8962" width="12.375" style="36" customWidth="1"/>
    <col min="8963" max="8963" width="14.125" style="36" customWidth="1"/>
    <col min="8964" max="8966" width="12.375" style="36" customWidth="1"/>
    <col min="8967" max="8967" width="14.625" style="36" customWidth="1"/>
    <col min="8968" max="9216" width="9" style="36"/>
    <col min="9217" max="9217" width="21.875" style="36" customWidth="1"/>
    <col min="9218" max="9218" width="12.375" style="36" customWidth="1"/>
    <col min="9219" max="9219" width="14.125" style="36" customWidth="1"/>
    <col min="9220" max="9222" width="12.375" style="36" customWidth="1"/>
    <col min="9223" max="9223" width="14.625" style="36" customWidth="1"/>
    <col min="9224" max="9472" width="9" style="36"/>
    <col min="9473" max="9473" width="21.875" style="36" customWidth="1"/>
    <col min="9474" max="9474" width="12.375" style="36" customWidth="1"/>
    <col min="9475" max="9475" width="14.125" style="36" customWidth="1"/>
    <col min="9476" max="9478" width="12.375" style="36" customWidth="1"/>
    <col min="9479" max="9479" width="14.625" style="36" customWidth="1"/>
    <col min="9480" max="9728" width="9" style="36"/>
    <col min="9729" max="9729" width="21.875" style="36" customWidth="1"/>
    <col min="9730" max="9730" width="12.375" style="36" customWidth="1"/>
    <col min="9731" max="9731" width="14.125" style="36" customWidth="1"/>
    <col min="9732" max="9734" width="12.375" style="36" customWidth="1"/>
    <col min="9735" max="9735" width="14.625" style="36" customWidth="1"/>
    <col min="9736" max="9984" width="9" style="36"/>
    <col min="9985" max="9985" width="21.875" style="36" customWidth="1"/>
    <col min="9986" max="9986" width="12.375" style="36" customWidth="1"/>
    <col min="9987" max="9987" width="14.125" style="36" customWidth="1"/>
    <col min="9988" max="9990" width="12.375" style="36" customWidth="1"/>
    <col min="9991" max="9991" width="14.625" style="36" customWidth="1"/>
    <col min="9992" max="10240" width="9" style="36"/>
    <col min="10241" max="10241" width="21.875" style="36" customWidth="1"/>
    <col min="10242" max="10242" width="12.375" style="36" customWidth="1"/>
    <col min="10243" max="10243" width="14.125" style="36" customWidth="1"/>
    <col min="10244" max="10246" width="12.375" style="36" customWidth="1"/>
    <col min="10247" max="10247" width="14.625" style="36" customWidth="1"/>
    <col min="10248" max="10496" width="9" style="36"/>
    <col min="10497" max="10497" width="21.875" style="36" customWidth="1"/>
    <col min="10498" max="10498" width="12.375" style="36" customWidth="1"/>
    <col min="10499" max="10499" width="14.125" style="36" customWidth="1"/>
    <col min="10500" max="10502" width="12.375" style="36" customWidth="1"/>
    <col min="10503" max="10503" width="14.625" style="36" customWidth="1"/>
    <col min="10504" max="10752" width="9" style="36"/>
    <col min="10753" max="10753" width="21.875" style="36" customWidth="1"/>
    <col min="10754" max="10754" width="12.375" style="36" customWidth="1"/>
    <col min="10755" max="10755" width="14.125" style="36" customWidth="1"/>
    <col min="10756" max="10758" width="12.375" style="36" customWidth="1"/>
    <col min="10759" max="10759" width="14.625" style="36" customWidth="1"/>
    <col min="10760" max="11008" width="9" style="36"/>
    <col min="11009" max="11009" width="21.875" style="36" customWidth="1"/>
    <col min="11010" max="11010" width="12.375" style="36" customWidth="1"/>
    <col min="11011" max="11011" width="14.125" style="36" customWidth="1"/>
    <col min="11012" max="11014" width="12.375" style="36" customWidth="1"/>
    <col min="11015" max="11015" width="14.625" style="36" customWidth="1"/>
    <col min="11016" max="11264" width="9" style="36"/>
    <col min="11265" max="11265" width="21.875" style="36" customWidth="1"/>
    <col min="11266" max="11266" width="12.375" style="36" customWidth="1"/>
    <col min="11267" max="11267" width="14.125" style="36" customWidth="1"/>
    <col min="11268" max="11270" width="12.375" style="36" customWidth="1"/>
    <col min="11271" max="11271" width="14.625" style="36" customWidth="1"/>
    <col min="11272" max="11520" width="9" style="36"/>
    <col min="11521" max="11521" width="21.875" style="36" customWidth="1"/>
    <col min="11522" max="11522" width="12.375" style="36" customWidth="1"/>
    <col min="11523" max="11523" width="14.125" style="36" customWidth="1"/>
    <col min="11524" max="11526" width="12.375" style="36" customWidth="1"/>
    <col min="11527" max="11527" width="14.625" style="36" customWidth="1"/>
    <col min="11528" max="11776" width="9" style="36"/>
    <col min="11777" max="11777" width="21.875" style="36" customWidth="1"/>
    <col min="11778" max="11778" width="12.375" style="36" customWidth="1"/>
    <col min="11779" max="11779" width="14.125" style="36" customWidth="1"/>
    <col min="11780" max="11782" width="12.375" style="36" customWidth="1"/>
    <col min="11783" max="11783" width="14.625" style="36" customWidth="1"/>
    <col min="11784" max="12032" width="9" style="36"/>
    <col min="12033" max="12033" width="21.875" style="36" customWidth="1"/>
    <col min="12034" max="12034" width="12.375" style="36" customWidth="1"/>
    <col min="12035" max="12035" width="14.125" style="36" customWidth="1"/>
    <col min="12036" max="12038" width="12.375" style="36" customWidth="1"/>
    <col min="12039" max="12039" width="14.625" style="36" customWidth="1"/>
    <col min="12040" max="12288" width="9" style="36"/>
    <col min="12289" max="12289" width="21.875" style="36" customWidth="1"/>
    <col min="12290" max="12290" width="12.375" style="36" customWidth="1"/>
    <col min="12291" max="12291" width="14.125" style="36" customWidth="1"/>
    <col min="12292" max="12294" width="12.375" style="36" customWidth="1"/>
    <col min="12295" max="12295" width="14.625" style="36" customWidth="1"/>
    <col min="12296" max="12544" width="9" style="36"/>
    <col min="12545" max="12545" width="21.875" style="36" customWidth="1"/>
    <col min="12546" max="12546" width="12.375" style="36" customWidth="1"/>
    <col min="12547" max="12547" width="14.125" style="36" customWidth="1"/>
    <col min="12548" max="12550" width="12.375" style="36" customWidth="1"/>
    <col min="12551" max="12551" width="14.625" style="36" customWidth="1"/>
    <col min="12552" max="12800" width="9" style="36"/>
    <col min="12801" max="12801" width="21.875" style="36" customWidth="1"/>
    <col min="12802" max="12802" width="12.375" style="36" customWidth="1"/>
    <col min="12803" max="12803" width="14.125" style="36" customWidth="1"/>
    <col min="12804" max="12806" width="12.375" style="36" customWidth="1"/>
    <col min="12807" max="12807" width="14.625" style="36" customWidth="1"/>
    <col min="12808" max="13056" width="9" style="36"/>
    <col min="13057" max="13057" width="21.875" style="36" customWidth="1"/>
    <col min="13058" max="13058" width="12.375" style="36" customWidth="1"/>
    <col min="13059" max="13059" width="14.125" style="36" customWidth="1"/>
    <col min="13060" max="13062" width="12.375" style="36" customWidth="1"/>
    <col min="13063" max="13063" width="14.625" style="36" customWidth="1"/>
    <col min="13064" max="13312" width="9" style="36"/>
    <col min="13313" max="13313" width="21.875" style="36" customWidth="1"/>
    <col min="13314" max="13314" width="12.375" style="36" customWidth="1"/>
    <col min="13315" max="13315" width="14.125" style="36" customWidth="1"/>
    <col min="13316" max="13318" width="12.375" style="36" customWidth="1"/>
    <col min="13319" max="13319" width="14.625" style="36" customWidth="1"/>
    <col min="13320" max="13568" width="9" style="36"/>
    <col min="13569" max="13569" width="21.875" style="36" customWidth="1"/>
    <col min="13570" max="13570" width="12.375" style="36" customWidth="1"/>
    <col min="13571" max="13571" width="14.125" style="36" customWidth="1"/>
    <col min="13572" max="13574" width="12.375" style="36" customWidth="1"/>
    <col min="13575" max="13575" width="14.625" style="36" customWidth="1"/>
    <col min="13576" max="13824" width="9" style="36"/>
    <col min="13825" max="13825" width="21.875" style="36" customWidth="1"/>
    <col min="13826" max="13826" width="12.375" style="36" customWidth="1"/>
    <col min="13827" max="13827" width="14.125" style="36" customWidth="1"/>
    <col min="13828" max="13830" width="12.375" style="36" customWidth="1"/>
    <col min="13831" max="13831" width="14.625" style="36" customWidth="1"/>
    <col min="13832" max="14080" width="9" style="36"/>
    <col min="14081" max="14081" width="21.875" style="36" customWidth="1"/>
    <col min="14082" max="14082" width="12.375" style="36" customWidth="1"/>
    <col min="14083" max="14083" width="14.125" style="36" customWidth="1"/>
    <col min="14084" max="14086" width="12.375" style="36" customWidth="1"/>
    <col min="14087" max="14087" width="14.625" style="36" customWidth="1"/>
    <col min="14088" max="14336" width="9" style="36"/>
    <col min="14337" max="14337" width="21.875" style="36" customWidth="1"/>
    <col min="14338" max="14338" width="12.375" style="36" customWidth="1"/>
    <col min="14339" max="14339" width="14.125" style="36" customWidth="1"/>
    <col min="14340" max="14342" width="12.375" style="36" customWidth="1"/>
    <col min="14343" max="14343" width="14.625" style="36" customWidth="1"/>
    <col min="14344" max="14592" width="9" style="36"/>
    <col min="14593" max="14593" width="21.875" style="36" customWidth="1"/>
    <col min="14594" max="14594" width="12.375" style="36" customWidth="1"/>
    <col min="14595" max="14595" width="14.125" style="36" customWidth="1"/>
    <col min="14596" max="14598" width="12.375" style="36" customWidth="1"/>
    <col min="14599" max="14599" width="14.625" style="36" customWidth="1"/>
    <col min="14600" max="14848" width="9" style="36"/>
    <col min="14849" max="14849" width="21.875" style="36" customWidth="1"/>
    <col min="14850" max="14850" width="12.375" style="36" customWidth="1"/>
    <col min="14851" max="14851" width="14.125" style="36" customWidth="1"/>
    <col min="14852" max="14854" width="12.375" style="36" customWidth="1"/>
    <col min="14855" max="14855" width="14.625" style="36" customWidth="1"/>
    <col min="14856" max="15104" width="9" style="36"/>
    <col min="15105" max="15105" width="21.875" style="36" customWidth="1"/>
    <col min="15106" max="15106" width="12.375" style="36" customWidth="1"/>
    <col min="15107" max="15107" width="14.125" style="36" customWidth="1"/>
    <col min="15108" max="15110" width="12.375" style="36" customWidth="1"/>
    <col min="15111" max="15111" width="14.625" style="36" customWidth="1"/>
    <col min="15112" max="15360" width="9" style="36"/>
    <col min="15361" max="15361" width="21.875" style="36" customWidth="1"/>
    <col min="15362" max="15362" width="12.375" style="36" customWidth="1"/>
    <col min="15363" max="15363" width="14.125" style="36" customWidth="1"/>
    <col min="15364" max="15366" width="12.375" style="36" customWidth="1"/>
    <col min="15367" max="15367" width="14.625" style="36" customWidth="1"/>
    <col min="15368" max="15616" width="9" style="36"/>
    <col min="15617" max="15617" width="21.875" style="36" customWidth="1"/>
    <col min="15618" max="15618" width="12.375" style="36" customWidth="1"/>
    <col min="15619" max="15619" width="14.125" style="36" customWidth="1"/>
    <col min="15620" max="15622" width="12.375" style="36" customWidth="1"/>
    <col min="15623" max="15623" width="14.625" style="36" customWidth="1"/>
    <col min="15624" max="15872" width="9" style="36"/>
    <col min="15873" max="15873" width="21.875" style="36" customWidth="1"/>
    <col min="15874" max="15874" width="12.375" style="36" customWidth="1"/>
    <col min="15875" max="15875" width="14.125" style="36" customWidth="1"/>
    <col min="15876" max="15878" width="12.375" style="36" customWidth="1"/>
    <col min="15879" max="15879" width="14.625" style="36" customWidth="1"/>
    <col min="15880" max="16128" width="9" style="36"/>
    <col min="16129" max="16129" width="21.875" style="36" customWidth="1"/>
    <col min="16130" max="16130" width="12.375" style="36" customWidth="1"/>
    <col min="16131" max="16131" width="14.125" style="36" customWidth="1"/>
    <col min="16132" max="16134" width="12.375" style="36" customWidth="1"/>
    <col min="16135" max="16135" width="14.625" style="36" customWidth="1"/>
    <col min="16136" max="16384" width="9" style="36"/>
  </cols>
  <sheetData>
    <row r="1" spans="1:7" ht="14.25">
      <c r="A1" s="314" t="s">
        <v>133</v>
      </c>
      <c r="B1" s="314"/>
      <c r="C1" s="314"/>
      <c r="D1" s="314"/>
      <c r="E1" s="314"/>
      <c r="F1" s="314"/>
      <c r="G1" s="314"/>
    </row>
    <row r="2" spans="1:7" ht="14.25">
      <c r="A2" s="124"/>
    </row>
    <row r="3" spans="1:7" ht="14.25">
      <c r="A3" s="315" t="s">
        <v>134</v>
      </c>
      <c r="B3" s="315"/>
      <c r="C3" s="315"/>
      <c r="D3" s="315"/>
      <c r="E3" s="315"/>
      <c r="F3" s="315"/>
      <c r="G3" s="315"/>
    </row>
    <row r="4" spans="1:7" ht="14.25">
      <c r="A4" s="124"/>
    </row>
    <row r="5" spans="1:7" ht="17.25" customHeight="1">
      <c r="E5" s="125" t="s">
        <v>135</v>
      </c>
      <c r="F5" s="316" t="str">
        <f>IF(経費支出管理表!H3="","",経費支出管理表!H3)</f>
        <v/>
      </c>
      <c r="G5" s="316"/>
    </row>
    <row r="6" spans="1:7" ht="17.25" customHeight="1">
      <c r="E6" s="125" t="s">
        <v>136</v>
      </c>
      <c r="F6" s="317" t="str">
        <f>IF(経費支出管理表!H4="","",経費支出管理表!H4)</f>
        <v/>
      </c>
      <c r="G6" s="317"/>
    </row>
    <row r="7" spans="1:7" ht="14.25">
      <c r="A7" s="124"/>
    </row>
    <row r="8" spans="1:7" ht="68.25" customHeight="1">
      <c r="A8" s="318" t="s">
        <v>293</v>
      </c>
      <c r="B8" s="318"/>
      <c r="C8" s="318"/>
      <c r="D8" s="318"/>
      <c r="E8" s="318"/>
      <c r="F8" s="318"/>
      <c r="G8" s="318"/>
    </row>
    <row r="9" spans="1:7" ht="14.25">
      <c r="A9" s="124"/>
    </row>
    <row r="10" spans="1:7" ht="14.25">
      <c r="A10" s="315" t="s">
        <v>137</v>
      </c>
      <c r="B10" s="315"/>
      <c r="C10" s="315"/>
      <c r="D10" s="315"/>
      <c r="E10" s="315"/>
      <c r="F10" s="315"/>
      <c r="G10" s="315"/>
    </row>
    <row r="11" spans="1:7" ht="14.25">
      <c r="A11" s="124"/>
    </row>
    <row r="12" spans="1:7" ht="14.25">
      <c r="A12" s="314" t="s">
        <v>138</v>
      </c>
      <c r="B12" s="314"/>
      <c r="C12" s="314"/>
      <c r="D12" s="314"/>
      <c r="E12" s="314"/>
      <c r="F12" s="314"/>
      <c r="G12" s="314"/>
    </row>
    <row r="13" spans="1:7" ht="14.25">
      <c r="A13" s="124"/>
    </row>
    <row r="14" spans="1:7" ht="14.25">
      <c r="A14" s="314" t="s">
        <v>139</v>
      </c>
      <c r="B14" s="314"/>
      <c r="C14" s="314"/>
      <c r="D14" s="314"/>
      <c r="E14" s="126" t="s">
        <v>140</v>
      </c>
      <c r="F14" s="126" t="s">
        <v>141</v>
      </c>
      <c r="G14" s="126"/>
    </row>
    <row r="15" spans="1:7" ht="14.25">
      <c r="A15" s="314" t="s">
        <v>142</v>
      </c>
      <c r="B15" s="314"/>
      <c r="C15" s="314"/>
      <c r="D15" s="314"/>
      <c r="E15" s="126" t="s">
        <v>140</v>
      </c>
      <c r="F15" s="126" t="s">
        <v>141</v>
      </c>
      <c r="G15" s="126"/>
    </row>
    <row r="16" spans="1:7" ht="14.25">
      <c r="A16" s="314" t="s">
        <v>143</v>
      </c>
      <c r="B16" s="314"/>
      <c r="C16" s="314"/>
      <c r="D16" s="314"/>
      <c r="E16" s="126" t="s">
        <v>140</v>
      </c>
      <c r="F16" s="126" t="s">
        <v>141</v>
      </c>
      <c r="G16" s="126"/>
    </row>
    <row r="17" spans="1:7" ht="14.25">
      <c r="A17" s="124"/>
    </row>
    <row r="18" spans="1:7" ht="14.25">
      <c r="A18" s="127"/>
      <c r="G18" s="36" t="s">
        <v>144</v>
      </c>
    </row>
    <row r="19" spans="1:7" ht="22.5">
      <c r="A19" s="128" t="s">
        <v>145</v>
      </c>
      <c r="B19" s="128" t="s">
        <v>146</v>
      </c>
      <c r="C19" s="128" t="s">
        <v>147</v>
      </c>
      <c r="D19" s="128" t="s">
        <v>148</v>
      </c>
      <c r="E19" s="128" t="s">
        <v>149</v>
      </c>
      <c r="F19" s="128" t="s">
        <v>150</v>
      </c>
      <c r="G19" s="128" t="s">
        <v>151</v>
      </c>
    </row>
    <row r="20" spans="1:7" ht="56.25" customHeight="1">
      <c r="A20" s="129"/>
      <c r="B20" s="130" t="str">
        <f>IF(A20="","",IF(別紙３支出内訳書!E28=0,"",別紙３支出内訳書!E28))</f>
        <v/>
      </c>
      <c r="C20" s="130" t="str">
        <f>IF(A20="","",IF(別紙３支出内訳書!E21=0,"",別紙３支出内訳書!E21))</f>
        <v/>
      </c>
      <c r="D20" s="130"/>
      <c r="E20" s="130"/>
      <c r="F20" s="130" t="str">
        <f>IF(A20="","",IF(C20="","",C20-B20))</f>
        <v/>
      </c>
      <c r="G20" s="130" t="str">
        <f>IF(A20="","",MAX(IF(F20="","",ROUNDUP((E20-F20)*(B20/C20),0)),0))</f>
        <v/>
      </c>
    </row>
    <row r="21" spans="1:7" ht="14.25">
      <c r="A21" s="124"/>
    </row>
    <row r="22" spans="1:7" ht="16.5" customHeight="1">
      <c r="A22" s="312" t="s">
        <v>152</v>
      </c>
      <c r="B22" s="312"/>
      <c r="C22" s="312"/>
      <c r="D22" s="312"/>
      <c r="E22" s="312"/>
      <c r="F22" s="312"/>
      <c r="G22" s="312"/>
    </row>
    <row r="23" spans="1:7" ht="16.5" customHeight="1">
      <c r="A23" s="312" t="s">
        <v>153</v>
      </c>
      <c r="B23" s="312"/>
      <c r="C23" s="312"/>
      <c r="D23" s="312"/>
      <c r="E23" s="312"/>
      <c r="F23" s="312"/>
      <c r="G23" s="312"/>
    </row>
    <row r="24" spans="1:7" ht="16.5" customHeight="1">
      <c r="A24" s="312" t="s">
        <v>154</v>
      </c>
      <c r="B24" s="312"/>
      <c r="C24" s="312"/>
      <c r="D24" s="312"/>
      <c r="E24" s="312"/>
      <c r="F24" s="312"/>
      <c r="G24" s="312"/>
    </row>
    <row r="25" spans="1:7" ht="16.5" customHeight="1">
      <c r="A25" s="312" t="s">
        <v>155</v>
      </c>
      <c r="B25" s="312"/>
      <c r="C25" s="312"/>
      <c r="D25" s="312"/>
      <c r="E25" s="312"/>
      <c r="F25" s="312"/>
      <c r="G25" s="312"/>
    </row>
    <row r="26" spans="1:7" ht="16.5" customHeight="1">
      <c r="A26" s="312" t="s">
        <v>322</v>
      </c>
      <c r="B26" s="312"/>
      <c r="C26" s="312"/>
      <c r="D26" s="312"/>
      <c r="E26" s="312"/>
      <c r="F26" s="312"/>
      <c r="G26" s="312"/>
    </row>
    <row r="27" spans="1:7" ht="16.5" customHeight="1">
      <c r="A27" s="131" t="s">
        <v>156</v>
      </c>
      <c r="B27" s="131"/>
      <c r="C27" s="131"/>
      <c r="D27" s="131"/>
      <c r="E27" s="131"/>
      <c r="F27" s="131"/>
      <c r="G27" s="131"/>
    </row>
    <row r="28" spans="1:7" ht="16.5" customHeight="1">
      <c r="A28" s="312" t="s">
        <v>157</v>
      </c>
      <c r="B28" s="312"/>
      <c r="C28" s="312"/>
      <c r="D28" s="312"/>
      <c r="E28" s="312"/>
      <c r="F28" s="312"/>
      <c r="G28" s="312"/>
    </row>
    <row r="29" spans="1:7" ht="16.5" customHeight="1">
      <c r="A29" s="312" t="s">
        <v>158</v>
      </c>
      <c r="B29" s="312"/>
      <c r="C29" s="312"/>
      <c r="D29" s="312"/>
      <c r="E29" s="312"/>
      <c r="F29" s="312"/>
      <c r="G29" s="312"/>
    </row>
    <row r="30" spans="1:7" ht="16.5" customHeight="1">
      <c r="A30" s="313" t="s">
        <v>159</v>
      </c>
      <c r="B30" s="313"/>
      <c r="C30" s="313"/>
      <c r="D30" s="313"/>
      <c r="E30" s="313"/>
      <c r="F30" s="313"/>
      <c r="G30" s="313"/>
    </row>
    <row r="31" spans="1:7" ht="16.5" customHeight="1">
      <c r="A31" s="312" t="s">
        <v>160</v>
      </c>
      <c r="B31" s="312"/>
      <c r="C31" s="312"/>
      <c r="D31" s="312"/>
      <c r="E31" s="312"/>
      <c r="F31" s="312"/>
      <c r="G31" s="312"/>
    </row>
    <row r="32" spans="1:7" ht="16.5" customHeight="1">
      <c r="A32" s="312" t="s">
        <v>161</v>
      </c>
      <c r="B32" s="312"/>
      <c r="C32" s="312"/>
      <c r="D32" s="312"/>
      <c r="E32" s="312"/>
      <c r="F32" s="312"/>
      <c r="G32" s="312"/>
    </row>
    <row r="33" spans="1:7" ht="16.5" customHeight="1">
      <c r="A33" s="312" t="s">
        <v>162</v>
      </c>
      <c r="B33" s="312"/>
      <c r="C33" s="312"/>
      <c r="D33" s="312"/>
      <c r="E33" s="312"/>
      <c r="F33" s="312"/>
      <c r="G33" s="312"/>
    </row>
    <row r="34" spans="1:7" ht="16.5" customHeight="1">
      <c r="A34" s="312" t="s">
        <v>163</v>
      </c>
      <c r="B34" s="312"/>
      <c r="C34" s="312"/>
      <c r="D34" s="312"/>
      <c r="E34" s="312"/>
      <c r="F34" s="312"/>
      <c r="G34" s="312"/>
    </row>
    <row r="35" spans="1:7" ht="16.5" customHeight="1">
      <c r="A35" s="312" t="s">
        <v>164</v>
      </c>
      <c r="B35" s="312"/>
      <c r="C35" s="312"/>
      <c r="D35" s="312"/>
      <c r="E35" s="312"/>
      <c r="F35" s="312"/>
      <c r="G35" s="312"/>
    </row>
    <row r="36" spans="1:7" ht="16.5" customHeight="1">
      <c r="A36" s="312" t="s">
        <v>165</v>
      </c>
      <c r="B36" s="312"/>
      <c r="C36" s="312"/>
      <c r="D36" s="312"/>
      <c r="E36" s="312"/>
      <c r="F36" s="312"/>
      <c r="G36" s="312"/>
    </row>
    <row r="37" spans="1:7" ht="16.5" customHeight="1">
      <c r="A37" s="312" t="s">
        <v>166</v>
      </c>
      <c r="B37" s="312"/>
      <c r="C37" s="312"/>
      <c r="D37" s="312"/>
      <c r="E37" s="312"/>
      <c r="F37" s="312"/>
      <c r="G37" s="312"/>
    </row>
  </sheetData>
  <mergeCells count="25">
    <mergeCell ref="A10:G10"/>
    <mergeCell ref="A1:G1"/>
    <mergeCell ref="A3:G3"/>
    <mergeCell ref="F5:G5"/>
    <mergeCell ref="F6:G6"/>
    <mergeCell ref="A8:G8"/>
    <mergeCell ref="A30:G30"/>
    <mergeCell ref="A12:G12"/>
    <mergeCell ref="A14:D14"/>
    <mergeCell ref="A15:D15"/>
    <mergeCell ref="A16:D16"/>
    <mergeCell ref="A22:G22"/>
    <mergeCell ref="A23:G23"/>
    <mergeCell ref="A24:G24"/>
    <mergeCell ref="A25:G25"/>
    <mergeCell ref="A26:G26"/>
    <mergeCell ref="A28:G28"/>
    <mergeCell ref="A29:G29"/>
    <mergeCell ref="A37:G37"/>
    <mergeCell ref="A31:G31"/>
    <mergeCell ref="A32:G32"/>
    <mergeCell ref="A33:G33"/>
    <mergeCell ref="A34:G34"/>
    <mergeCell ref="A35:G35"/>
    <mergeCell ref="A36:G36"/>
  </mergeCells>
  <phoneticPr fontId="13"/>
  <conditionalFormatting sqref="A20:G20">
    <cfRule type="containsBlanks" dxfId="13" priority="1" stopIfTrue="1">
      <formula>LEN(TRIM(A20))=0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topLeftCell="A4" zoomScale="85" zoomScaleNormal="100" zoomScaleSheetLayoutView="85" workbookViewId="0">
      <selection activeCell="L25" sqref="L25"/>
    </sheetView>
  </sheetViews>
  <sheetFormatPr defaultColWidth="9" defaultRowHeight="14.25"/>
  <cols>
    <col min="1" max="1" width="14.5" style="126" customWidth="1"/>
    <col min="2" max="2" width="4.5" style="126" customWidth="1"/>
    <col min="3" max="3" width="13.625" style="126" customWidth="1"/>
    <col min="4" max="4" width="23" style="126" customWidth="1"/>
    <col min="5" max="5" width="10" style="126" customWidth="1"/>
    <col min="6" max="6" width="9.75" style="126" customWidth="1"/>
    <col min="7" max="7" width="13.125" style="126" customWidth="1"/>
    <col min="8" max="8" width="8.5" style="126" customWidth="1"/>
    <col min="9" max="9" width="9.375" style="126" bestFit="1" customWidth="1"/>
    <col min="10" max="255" width="9" style="126"/>
    <col min="256" max="256" width="14.5" style="126" customWidth="1"/>
    <col min="257" max="257" width="4.5" style="126" customWidth="1"/>
    <col min="258" max="259" width="13.625" style="126" customWidth="1"/>
    <col min="260" max="260" width="14.125" style="126" customWidth="1"/>
    <col min="261" max="262" width="7.125" style="126" customWidth="1"/>
    <col min="263" max="263" width="8.375" style="126" customWidth="1"/>
    <col min="264" max="264" width="8.125" style="126" customWidth="1"/>
    <col min="265" max="511" width="9" style="126"/>
    <col min="512" max="512" width="14.5" style="126" customWidth="1"/>
    <col min="513" max="513" width="4.5" style="126" customWidth="1"/>
    <col min="514" max="515" width="13.625" style="126" customWidth="1"/>
    <col min="516" max="516" width="14.125" style="126" customWidth="1"/>
    <col min="517" max="518" width="7.125" style="126" customWidth="1"/>
    <col min="519" max="519" width="8.375" style="126" customWidth="1"/>
    <col min="520" max="520" width="8.125" style="126" customWidth="1"/>
    <col min="521" max="767" width="9" style="126"/>
    <col min="768" max="768" width="14.5" style="126" customWidth="1"/>
    <col min="769" max="769" width="4.5" style="126" customWidth="1"/>
    <col min="770" max="771" width="13.625" style="126" customWidth="1"/>
    <col min="772" max="772" width="14.125" style="126" customWidth="1"/>
    <col min="773" max="774" width="7.125" style="126" customWidth="1"/>
    <col min="775" max="775" width="8.375" style="126" customWidth="1"/>
    <col min="776" max="776" width="8.125" style="126" customWidth="1"/>
    <col min="777" max="1023" width="9" style="126"/>
    <col min="1024" max="1024" width="14.5" style="126" customWidth="1"/>
    <col min="1025" max="1025" width="4.5" style="126" customWidth="1"/>
    <col min="1026" max="1027" width="13.625" style="126" customWidth="1"/>
    <col min="1028" max="1028" width="14.125" style="126" customWidth="1"/>
    <col min="1029" max="1030" width="7.125" style="126" customWidth="1"/>
    <col min="1031" max="1031" width="8.375" style="126" customWidth="1"/>
    <col min="1032" max="1032" width="8.125" style="126" customWidth="1"/>
    <col min="1033" max="1279" width="9" style="126"/>
    <col min="1280" max="1280" width="14.5" style="126" customWidth="1"/>
    <col min="1281" max="1281" width="4.5" style="126" customWidth="1"/>
    <col min="1282" max="1283" width="13.625" style="126" customWidth="1"/>
    <col min="1284" max="1284" width="14.125" style="126" customWidth="1"/>
    <col min="1285" max="1286" width="7.125" style="126" customWidth="1"/>
    <col min="1287" max="1287" width="8.375" style="126" customWidth="1"/>
    <col min="1288" max="1288" width="8.125" style="126" customWidth="1"/>
    <col min="1289" max="1535" width="9" style="126"/>
    <col min="1536" max="1536" width="14.5" style="126" customWidth="1"/>
    <col min="1537" max="1537" width="4.5" style="126" customWidth="1"/>
    <col min="1538" max="1539" width="13.625" style="126" customWidth="1"/>
    <col min="1540" max="1540" width="14.125" style="126" customWidth="1"/>
    <col min="1541" max="1542" width="7.125" style="126" customWidth="1"/>
    <col min="1543" max="1543" width="8.375" style="126" customWidth="1"/>
    <col min="1544" max="1544" width="8.125" style="126" customWidth="1"/>
    <col min="1545" max="1791" width="9" style="126"/>
    <col min="1792" max="1792" width="14.5" style="126" customWidth="1"/>
    <col min="1793" max="1793" width="4.5" style="126" customWidth="1"/>
    <col min="1794" max="1795" width="13.625" style="126" customWidth="1"/>
    <col min="1796" max="1796" width="14.125" style="126" customWidth="1"/>
    <col min="1797" max="1798" width="7.125" style="126" customWidth="1"/>
    <col min="1799" max="1799" width="8.375" style="126" customWidth="1"/>
    <col min="1800" max="1800" width="8.125" style="126" customWidth="1"/>
    <col min="1801" max="2047" width="9" style="126"/>
    <col min="2048" max="2048" width="14.5" style="126" customWidth="1"/>
    <col min="2049" max="2049" width="4.5" style="126" customWidth="1"/>
    <col min="2050" max="2051" width="13.625" style="126" customWidth="1"/>
    <col min="2052" max="2052" width="14.125" style="126" customWidth="1"/>
    <col min="2053" max="2054" width="7.125" style="126" customWidth="1"/>
    <col min="2055" max="2055" width="8.375" style="126" customWidth="1"/>
    <col min="2056" max="2056" width="8.125" style="126" customWidth="1"/>
    <col min="2057" max="2303" width="9" style="126"/>
    <col min="2304" max="2304" width="14.5" style="126" customWidth="1"/>
    <col min="2305" max="2305" width="4.5" style="126" customWidth="1"/>
    <col min="2306" max="2307" width="13.625" style="126" customWidth="1"/>
    <col min="2308" max="2308" width="14.125" style="126" customWidth="1"/>
    <col min="2309" max="2310" width="7.125" style="126" customWidth="1"/>
    <col min="2311" max="2311" width="8.375" style="126" customWidth="1"/>
    <col min="2312" max="2312" width="8.125" style="126" customWidth="1"/>
    <col min="2313" max="2559" width="9" style="126"/>
    <col min="2560" max="2560" width="14.5" style="126" customWidth="1"/>
    <col min="2561" max="2561" width="4.5" style="126" customWidth="1"/>
    <col min="2562" max="2563" width="13.625" style="126" customWidth="1"/>
    <col min="2564" max="2564" width="14.125" style="126" customWidth="1"/>
    <col min="2565" max="2566" width="7.125" style="126" customWidth="1"/>
    <col min="2567" max="2567" width="8.375" style="126" customWidth="1"/>
    <col min="2568" max="2568" width="8.125" style="126" customWidth="1"/>
    <col min="2569" max="2815" width="9" style="126"/>
    <col min="2816" max="2816" width="14.5" style="126" customWidth="1"/>
    <col min="2817" max="2817" width="4.5" style="126" customWidth="1"/>
    <col min="2818" max="2819" width="13.625" style="126" customWidth="1"/>
    <col min="2820" max="2820" width="14.125" style="126" customWidth="1"/>
    <col min="2821" max="2822" width="7.125" style="126" customWidth="1"/>
    <col min="2823" max="2823" width="8.375" style="126" customWidth="1"/>
    <col min="2824" max="2824" width="8.125" style="126" customWidth="1"/>
    <col min="2825" max="3071" width="9" style="126"/>
    <col min="3072" max="3072" width="14.5" style="126" customWidth="1"/>
    <col min="3073" max="3073" width="4.5" style="126" customWidth="1"/>
    <col min="3074" max="3075" width="13.625" style="126" customWidth="1"/>
    <col min="3076" max="3076" width="14.125" style="126" customWidth="1"/>
    <col min="3077" max="3078" width="7.125" style="126" customWidth="1"/>
    <col min="3079" max="3079" width="8.375" style="126" customWidth="1"/>
    <col min="3080" max="3080" width="8.125" style="126" customWidth="1"/>
    <col min="3081" max="3327" width="9" style="126"/>
    <col min="3328" max="3328" width="14.5" style="126" customWidth="1"/>
    <col min="3329" max="3329" width="4.5" style="126" customWidth="1"/>
    <col min="3330" max="3331" width="13.625" style="126" customWidth="1"/>
    <col min="3332" max="3332" width="14.125" style="126" customWidth="1"/>
    <col min="3333" max="3334" width="7.125" style="126" customWidth="1"/>
    <col min="3335" max="3335" width="8.375" style="126" customWidth="1"/>
    <col min="3336" max="3336" width="8.125" style="126" customWidth="1"/>
    <col min="3337" max="3583" width="9" style="126"/>
    <col min="3584" max="3584" width="14.5" style="126" customWidth="1"/>
    <col min="3585" max="3585" width="4.5" style="126" customWidth="1"/>
    <col min="3586" max="3587" width="13.625" style="126" customWidth="1"/>
    <col min="3588" max="3588" width="14.125" style="126" customWidth="1"/>
    <col min="3589" max="3590" width="7.125" style="126" customWidth="1"/>
    <col min="3591" max="3591" width="8.375" style="126" customWidth="1"/>
    <col min="3592" max="3592" width="8.125" style="126" customWidth="1"/>
    <col min="3593" max="3839" width="9" style="126"/>
    <col min="3840" max="3840" width="14.5" style="126" customWidth="1"/>
    <col min="3841" max="3841" width="4.5" style="126" customWidth="1"/>
    <col min="3842" max="3843" width="13.625" style="126" customWidth="1"/>
    <col min="3844" max="3844" width="14.125" style="126" customWidth="1"/>
    <col min="3845" max="3846" width="7.125" style="126" customWidth="1"/>
    <col min="3847" max="3847" width="8.375" style="126" customWidth="1"/>
    <col min="3848" max="3848" width="8.125" style="126" customWidth="1"/>
    <col min="3849" max="4095" width="9" style="126"/>
    <col min="4096" max="4096" width="14.5" style="126" customWidth="1"/>
    <col min="4097" max="4097" width="4.5" style="126" customWidth="1"/>
    <col min="4098" max="4099" width="13.625" style="126" customWidth="1"/>
    <col min="4100" max="4100" width="14.125" style="126" customWidth="1"/>
    <col min="4101" max="4102" width="7.125" style="126" customWidth="1"/>
    <col min="4103" max="4103" width="8.375" style="126" customWidth="1"/>
    <col min="4104" max="4104" width="8.125" style="126" customWidth="1"/>
    <col min="4105" max="4351" width="9" style="126"/>
    <col min="4352" max="4352" width="14.5" style="126" customWidth="1"/>
    <col min="4353" max="4353" width="4.5" style="126" customWidth="1"/>
    <col min="4354" max="4355" width="13.625" style="126" customWidth="1"/>
    <col min="4356" max="4356" width="14.125" style="126" customWidth="1"/>
    <col min="4357" max="4358" width="7.125" style="126" customWidth="1"/>
    <col min="4359" max="4359" width="8.375" style="126" customWidth="1"/>
    <col min="4360" max="4360" width="8.125" style="126" customWidth="1"/>
    <col min="4361" max="4607" width="9" style="126"/>
    <col min="4608" max="4608" width="14.5" style="126" customWidth="1"/>
    <col min="4609" max="4609" width="4.5" style="126" customWidth="1"/>
    <col min="4610" max="4611" width="13.625" style="126" customWidth="1"/>
    <col min="4612" max="4612" width="14.125" style="126" customWidth="1"/>
    <col min="4613" max="4614" width="7.125" style="126" customWidth="1"/>
    <col min="4615" max="4615" width="8.375" style="126" customWidth="1"/>
    <col min="4616" max="4616" width="8.125" style="126" customWidth="1"/>
    <col min="4617" max="4863" width="9" style="126"/>
    <col min="4864" max="4864" width="14.5" style="126" customWidth="1"/>
    <col min="4865" max="4865" width="4.5" style="126" customWidth="1"/>
    <col min="4866" max="4867" width="13.625" style="126" customWidth="1"/>
    <col min="4868" max="4868" width="14.125" style="126" customWidth="1"/>
    <col min="4869" max="4870" width="7.125" style="126" customWidth="1"/>
    <col min="4871" max="4871" width="8.375" style="126" customWidth="1"/>
    <col min="4872" max="4872" width="8.125" style="126" customWidth="1"/>
    <col min="4873" max="5119" width="9" style="126"/>
    <col min="5120" max="5120" width="14.5" style="126" customWidth="1"/>
    <col min="5121" max="5121" width="4.5" style="126" customWidth="1"/>
    <col min="5122" max="5123" width="13.625" style="126" customWidth="1"/>
    <col min="5124" max="5124" width="14.125" style="126" customWidth="1"/>
    <col min="5125" max="5126" width="7.125" style="126" customWidth="1"/>
    <col min="5127" max="5127" width="8.375" style="126" customWidth="1"/>
    <col min="5128" max="5128" width="8.125" style="126" customWidth="1"/>
    <col min="5129" max="5375" width="9" style="126"/>
    <col min="5376" max="5376" width="14.5" style="126" customWidth="1"/>
    <col min="5377" max="5377" width="4.5" style="126" customWidth="1"/>
    <col min="5378" max="5379" width="13.625" style="126" customWidth="1"/>
    <col min="5380" max="5380" width="14.125" style="126" customWidth="1"/>
    <col min="5381" max="5382" width="7.125" style="126" customWidth="1"/>
    <col min="5383" max="5383" width="8.375" style="126" customWidth="1"/>
    <col min="5384" max="5384" width="8.125" style="126" customWidth="1"/>
    <col min="5385" max="5631" width="9" style="126"/>
    <col min="5632" max="5632" width="14.5" style="126" customWidth="1"/>
    <col min="5633" max="5633" width="4.5" style="126" customWidth="1"/>
    <col min="5634" max="5635" width="13.625" style="126" customWidth="1"/>
    <col min="5636" max="5636" width="14.125" style="126" customWidth="1"/>
    <col min="5637" max="5638" width="7.125" style="126" customWidth="1"/>
    <col min="5639" max="5639" width="8.375" style="126" customWidth="1"/>
    <col min="5640" max="5640" width="8.125" style="126" customWidth="1"/>
    <col min="5641" max="5887" width="9" style="126"/>
    <col min="5888" max="5888" width="14.5" style="126" customWidth="1"/>
    <col min="5889" max="5889" width="4.5" style="126" customWidth="1"/>
    <col min="5890" max="5891" width="13.625" style="126" customWidth="1"/>
    <col min="5892" max="5892" width="14.125" style="126" customWidth="1"/>
    <col min="5893" max="5894" width="7.125" style="126" customWidth="1"/>
    <col min="5895" max="5895" width="8.375" style="126" customWidth="1"/>
    <col min="5896" max="5896" width="8.125" style="126" customWidth="1"/>
    <col min="5897" max="6143" width="9" style="126"/>
    <col min="6144" max="6144" width="14.5" style="126" customWidth="1"/>
    <col min="6145" max="6145" width="4.5" style="126" customWidth="1"/>
    <col min="6146" max="6147" width="13.625" style="126" customWidth="1"/>
    <col min="6148" max="6148" width="14.125" style="126" customWidth="1"/>
    <col min="6149" max="6150" width="7.125" style="126" customWidth="1"/>
    <col min="6151" max="6151" width="8.375" style="126" customWidth="1"/>
    <col min="6152" max="6152" width="8.125" style="126" customWidth="1"/>
    <col min="6153" max="6399" width="9" style="126"/>
    <col min="6400" max="6400" width="14.5" style="126" customWidth="1"/>
    <col min="6401" max="6401" width="4.5" style="126" customWidth="1"/>
    <col min="6402" max="6403" width="13.625" style="126" customWidth="1"/>
    <col min="6404" max="6404" width="14.125" style="126" customWidth="1"/>
    <col min="6405" max="6406" width="7.125" style="126" customWidth="1"/>
    <col min="6407" max="6407" width="8.375" style="126" customWidth="1"/>
    <col min="6408" max="6408" width="8.125" style="126" customWidth="1"/>
    <col min="6409" max="6655" width="9" style="126"/>
    <col min="6656" max="6656" width="14.5" style="126" customWidth="1"/>
    <col min="6657" max="6657" width="4.5" style="126" customWidth="1"/>
    <col min="6658" max="6659" width="13.625" style="126" customWidth="1"/>
    <col min="6660" max="6660" width="14.125" style="126" customWidth="1"/>
    <col min="6661" max="6662" width="7.125" style="126" customWidth="1"/>
    <col min="6663" max="6663" width="8.375" style="126" customWidth="1"/>
    <col min="6664" max="6664" width="8.125" style="126" customWidth="1"/>
    <col min="6665" max="6911" width="9" style="126"/>
    <col min="6912" max="6912" width="14.5" style="126" customWidth="1"/>
    <col min="6913" max="6913" width="4.5" style="126" customWidth="1"/>
    <col min="6914" max="6915" width="13.625" style="126" customWidth="1"/>
    <col min="6916" max="6916" width="14.125" style="126" customWidth="1"/>
    <col min="6917" max="6918" width="7.125" style="126" customWidth="1"/>
    <col min="6919" max="6919" width="8.375" style="126" customWidth="1"/>
    <col min="6920" max="6920" width="8.125" style="126" customWidth="1"/>
    <col min="6921" max="7167" width="9" style="126"/>
    <col min="7168" max="7168" width="14.5" style="126" customWidth="1"/>
    <col min="7169" max="7169" width="4.5" style="126" customWidth="1"/>
    <col min="7170" max="7171" width="13.625" style="126" customWidth="1"/>
    <col min="7172" max="7172" width="14.125" style="126" customWidth="1"/>
    <col min="7173" max="7174" width="7.125" style="126" customWidth="1"/>
    <col min="7175" max="7175" width="8.375" style="126" customWidth="1"/>
    <col min="7176" max="7176" width="8.125" style="126" customWidth="1"/>
    <col min="7177" max="7423" width="9" style="126"/>
    <col min="7424" max="7424" width="14.5" style="126" customWidth="1"/>
    <col min="7425" max="7425" width="4.5" style="126" customWidth="1"/>
    <col min="7426" max="7427" width="13.625" style="126" customWidth="1"/>
    <col min="7428" max="7428" width="14.125" style="126" customWidth="1"/>
    <col min="7429" max="7430" width="7.125" style="126" customWidth="1"/>
    <col min="7431" max="7431" width="8.375" style="126" customWidth="1"/>
    <col min="7432" max="7432" width="8.125" style="126" customWidth="1"/>
    <col min="7433" max="7679" width="9" style="126"/>
    <col min="7680" max="7680" width="14.5" style="126" customWidth="1"/>
    <col min="7681" max="7681" width="4.5" style="126" customWidth="1"/>
    <col min="7682" max="7683" width="13.625" style="126" customWidth="1"/>
    <col min="7684" max="7684" width="14.125" style="126" customWidth="1"/>
    <col min="7685" max="7686" width="7.125" style="126" customWidth="1"/>
    <col min="7687" max="7687" width="8.375" style="126" customWidth="1"/>
    <col min="7688" max="7688" width="8.125" style="126" customWidth="1"/>
    <col min="7689" max="7935" width="9" style="126"/>
    <col min="7936" max="7936" width="14.5" style="126" customWidth="1"/>
    <col min="7937" max="7937" width="4.5" style="126" customWidth="1"/>
    <col min="7938" max="7939" width="13.625" style="126" customWidth="1"/>
    <col min="7940" max="7940" width="14.125" style="126" customWidth="1"/>
    <col min="7941" max="7942" width="7.125" style="126" customWidth="1"/>
    <col min="7943" max="7943" width="8.375" style="126" customWidth="1"/>
    <col min="7944" max="7944" width="8.125" style="126" customWidth="1"/>
    <col min="7945" max="8191" width="9" style="126"/>
    <col min="8192" max="8192" width="14.5" style="126" customWidth="1"/>
    <col min="8193" max="8193" width="4.5" style="126" customWidth="1"/>
    <col min="8194" max="8195" width="13.625" style="126" customWidth="1"/>
    <col min="8196" max="8196" width="14.125" style="126" customWidth="1"/>
    <col min="8197" max="8198" width="7.125" style="126" customWidth="1"/>
    <col min="8199" max="8199" width="8.375" style="126" customWidth="1"/>
    <col min="8200" max="8200" width="8.125" style="126" customWidth="1"/>
    <col min="8201" max="8447" width="9" style="126"/>
    <col min="8448" max="8448" width="14.5" style="126" customWidth="1"/>
    <col min="8449" max="8449" width="4.5" style="126" customWidth="1"/>
    <col min="8450" max="8451" width="13.625" style="126" customWidth="1"/>
    <col min="8452" max="8452" width="14.125" style="126" customWidth="1"/>
    <col min="8453" max="8454" width="7.125" style="126" customWidth="1"/>
    <col min="8455" max="8455" width="8.375" style="126" customWidth="1"/>
    <col min="8456" max="8456" width="8.125" style="126" customWidth="1"/>
    <col min="8457" max="8703" width="9" style="126"/>
    <col min="8704" max="8704" width="14.5" style="126" customWidth="1"/>
    <col min="8705" max="8705" width="4.5" style="126" customWidth="1"/>
    <col min="8706" max="8707" width="13.625" style="126" customWidth="1"/>
    <col min="8708" max="8708" width="14.125" style="126" customWidth="1"/>
    <col min="8709" max="8710" width="7.125" style="126" customWidth="1"/>
    <col min="8711" max="8711" width="8.375" style="126" customWidth="1"/>
    <col min="8712" max="8712" width="8.125" style="126" customWidth="1"/>
    <col min="8713" max="8959" width="9" style="126"/>
    <col min="8960" max="8960" width="14.5" style="126" customWidth="1"/>
    <col min="8961" max="8961" width="4.5" style="126" customWidth="1"/>
    <col min="8962" max="8963" width="13.625" style="126" customWidth="1"/>
    <col min="8964" max="8964" width="14.125" style="126" customWidth="1"/>
    <col min="8965" max="8966" width="7.125" style="126" customWidth="1"/>
    <col min="8967" max="8967" width="8.375" style="126" customWidth="1"/>
    <col min="8968" max="8968" width="8.125" style="126" customWidth="1"/>
    <col min="8969" max="9215" width="9" style="126"/>
    <col min="9216" max="9216" width="14.5" style="126" customWidth="1"/>
    <col min="9217" max="9217" width="4.5" style="126" customWidth="1"/>
    <col min="9218" max="9219" width="13.625" style="126" customWidth="1"/>
    <col min="9220" max="9220" width="14.125" style="126" customWidth="1"/>
    <col min="9221" max="9222" width="7.125" style="126" customWidth="1"/>
    <col min="9223" max="9223" width="8.375" style="126" customWidth="1"/>
    <col min="9224" max="9224" width="8.125" style="126" customWidth="1"/>
    <col min="9225" max="9471" width="9" style="126"/>
    <col min="9472" max="9472" width="14.5" style="126" customWidth="1"/>
    <col min="9473" max="9473" width="4.5" style="126" customWidth="1"/>
    <col min="9474" max="9475" width="13.625" style="126" customWidth="1"/>
    <col min="9476" max="9476" width="14.125" style="126" customWidth="1"/>
    <col min="9477" max="9478" width="7.125" style="126" customWidth="1"/>
    <col min="9479" max="9479" width="8.375" style="126" customWidth="1"/>
    <col min="9480" max="9480" width="8.125" style="126" customWidth="1"/>
    <col min="9481" max="9727" width="9" style="126"/>
    <col min="9728" max="9728" width="14.5" style="126" customWidth="1"/>
    <col min="9729" max="9729" width="4.5" style="126" customWidth="1"/>
    <col min="9730" max="9731" width="13.625" style="126" customWidth="1"/>
    <col min="9732" max="9732" width="14.125" style="126" customWidth="1"/>
    <col min="9733" max="9734" width="7.125" style="126" customWidth="1"/>
    <col min="9735" max="9735" width="8.375" style="126" customWidth="1"/>
    <col min="9736" max="9736" width="8.125" style="126" customWidth="1"/>
    <col min="9737" max="9983" width="9" style="126"/>
    <col min="9984" max="9984" width="14.5" style="126" customWidth="1"/>
    <col min="9985" max="9985" width="4.5" style="126" customWidth="1"/>
    <col min="9986" max="9987" width="13.625" style="126" customWidth="1"/>
    <col min="9988" max="9988" width="14.125" style="126" customWidth="1"/>
    <col min="9989" max="9990" width="7.125" style="126" customWidth="1"/>
    <col min="9991" max="9991" width="8.375" style="126" customWidth="1"/>
    <col min="9992" max="9992" width="8.125" style="126" customWidth="1"/>
    <col min="9993" max="10239" width="9" style="126"/>
    <col min="10240" max="10240" width="14.5" style="126" customWidth="1"/>
    <col min="10241" max="10241" width="4.5" style="126" customWidth="1"/>
    <col min="10242" max="10243" width="13.625" style="126" customWidth="1"/>
    <col min="10244" max="10244" width="14.125" style="126" customWidth="1"/>
    <col min="10245" max="10246" width="7.125" style="126" customWidth="1"/>
    <col min="10247" max="10247" width="8.375" style="126" customWidth="1"/>
    <col min="10248" max="10248" width="8.125" style="126" customWidth="1"/>
    <col min="10249" max="10495" width="9" style="126"/>
    <col min="10496" max="10496" width="14.5" style="126" customWidth="1"/>
    <col min="10497" max="10497" width="4.5" style="126" customWidth="1"/>
    <col min="10498" max="10499" width="13.625" style="126" customWidth="1"/>
    <col min="10500" max="10500" width="14.125" style="126" customWidth="1"/>
    <col min="10501" max="10502" width="7.125" style="126" customWidth="1"/>
    <col min="10503" max="10503" width="8.375" style="126" customWidth="1"/>
    <col min="10504" max="10504" width="8.125" style="126" customWidth="1"/>
    <col min="10505" max="10751" width="9" style="126"/>
    <col min="10752" max="10752" width="14.5" style="126" customWidth="1"/>
    <col min="10753" max="10753" width="4.5" style="126" customWidth="1"/>
    <col min="10754" max="10755" width="13.625" style="126" customWidth="1"/>
    <col min="10756" max="10756" width="14.125" style="126" customWidth="1"/>
    <col min="10757" max="10758" width="7.125" style="126" customWidth="1"/>
    <col min="10759" max="10759" width="8.375" style="126" customWidth="1"/>
    <col min="10760" max="10760" width="8.125" style="126" customWidth="1"/>
    <col min="10761" max="11007" width="9" style="126"/>
    <col min="11008" max="11008" width="14.5" style="126" customWidth="1"/>
    <col min="11009" max="11009" width="4.5" style="126" customWidth="1"/>
    <col min="11010" max="11011" width="13.625" style="126" customWidth="1"/>
    <col min="11012" max="11012" width="14.125" style="126" customWidth="1"/>
    <col min="11013" max="11014" width="7.125" style="126" customWidth="1"/>
    <col min="11015" max="11015" width="8.375" style="126" customWidth="1"/>
    <col min="11016" max="11016" width="8.125" style="126" customWidth="1"/>
    <col min="11017" max="11263" width="9" style="126"/>
    <col min="11264" max="11264" width="14.5" style="126" customWidth="1"/>
    <col min="11265" max="11265" width="4.5" style="126" customWidth="1"/>
    <col min="11266" max="11267" width="13.625" style="126" customWidth="1"/>
    <col min="11268" max="11268" width="14.125" style="126" customWidth="1"/>
    <col min="11269" max="11270" width="7.125" style="126" customWidth="1"/>
    <col min="11271" max="11271" width="8.375" style="126" customWidth="1"/>
    <col min="11272" max="11272" width="8.125" style="126" customWidth="1"/>
    <col min="11273" max="11519" width="9" style="126"/>
    <col min="11520" max="11520" width="14.5" style="126" customWidth="1"/>
    <col min="11521" max="11521" width="4.5" style="126" customWidth="1"/>
    <col min="11522" max="11523" width="13.625" style="126" customWidth="1"/>
    <col min="11524" max="11524" width="14.125" style="126" customWidth="1"/>
    <col min="11525" max="11526" width="7.125" style="126" customWidth="1"/>
    <col min="11527" max="11527" width="8.375" style="126" customWidth="1"/>
    <col min="11528" max="11528" width="8.125" style="126" customWidth="1"/>
    <col min="11529" max="11775" width="9" style="126"/>
    <col min="11776" max="11776" width="14.5" style="126" customWidth="1"/>
    <col min="11777" max="11777" width="4.5" style="126" customWidth="1"/>
    <col min="11778" max="11779" width="13.625" style="126" customWidth="1"/>
    <col min="11780" max="11780" width="14.125" style="126" customWidth="1"/>
    <col min="11781" max="11782" width="7.125" style="126" customWidth="1"/>
    <col min="11783" max="11783" width="8.375" style="126" customWidth="1"/>
    <col min="11784" max="11784" width="8.125" style="126" customWidth="1"/>
    <col min="11785" max="12031" width="9" style="126"/>
    <col min="12032" max="12032" width="14.5" style="126" customWidth="1"/>
    <col min="12033" max="12033" width="4.5" style="126" customWidth="1"/>
    <col min="12034" max="12035" width="13.625" style="126" customWidth="1"/>
    <col min="12036" max="12036" width="14.125" style="126" customWidth="1"/>
    <col min="12037" max="12038" width="7.125" style="126" customWidth="1"/>
    <col min="12039" max="12039" width="8.375" style="126" customWidth="1"/>
    <col min="12040" max="12040" width="8.125" style="126" customWidth="1"/>
    <col min="12041" max="12287" width="9" style="126"/>
    <col min="12288" max="12288" width="14.5" style="126" customWidth="1"/>
    <col min="12289" max="12289" width="4.5" style="126" customWidth="1"/>
    <col min="12290" max="12291" width="13.625" style="126" customWidth="1"/>
    <col min="12292" max="12292" width="14.125" style="126" customWidth="1"/>
    <col min="12293" max="12294" width="7.125" style="126" customWidth="1"/>
    <col min="12295" max="12295" width="8.375" style="126" customWidth="1"/>
    <col min="12296" max="12296" width="8.125" style="126" customWidth="1"/>
    <col min="12297" max="12543" width="9" style="126"/>
    <col min="12544" max="12544" width="14.5" style="126" customWidth="1"/>
    <col min="12545" max="12545" width="4.5" style="126" customWidth="1"/>
    <col min="12546" max="12547" width="13.625" style="126" customWidth="1"/>
    <col min="12548" max="12548" width="14.125" style="126" customWidth="1"/>
    <col min="12549" max="12550" width="7.125" style="126" customWidth="1"/>
    <col min="12551" max="12551" width="8.375" style="126" customWidth="1"/>
    <col min="12552" max="12552" width="8.125" style="126" customWidth="1"/>
    <col min="12553" max="12799" width="9" style="126"/>
    <col min="12800" max="12800" width="14.5" style="126" customWidth="1"/>
    <col min="12801" max="12801" width="4.5" style="126" customWidth="1"/>
    <col min="12802" max="12803" width="13.625" style="126" customWidth="1"/>
    <col min="12804" max="12804" width="14.125" style="126" customWidth="1"/>
    <col min="12805" max="12806" width="7.125" style="126" customWidth="1"/>
    <col min="12807" max="12807" width="8.375" style="126" customWidth="1"/>
    <col min="12808" max="12808" width="8.125" style="126" customWidth="1"/>
    <col min="12809" max="13055" width="9" style="126"/>
    <col min="13056" max="13056" width="14.5" style="126" customWidth="1"/>
    <col min="13057" max="13057" width="4.5" style="126" customWidth="1"/>
    <col min="13058" max="13059" width="13.625" style="126" customWidth="1"/>
    <col min="13060" max="13060" width="14.125" style="126" customWidth="1"/>
    <col min="13061" max="13062" width="7.125" style="126" customWidth="1"/>
    <col min="13063" max="13063" width="8.375" style="126" customWidth="1"/>
    <col min="13064" max="13064" width="8.125" style="126" customWidth="1"/>
    <col min="13065" max="13311" width="9" style="126"/>
    <col min="13312" max="13312" width="14.5" style="126" customWidth="1"/>
    <col min="13313" max="13313" width="4.5" style="126" customWidth="1"/>
    <col min="13314" max="13315" width="13.625" style="126" customWidth="1"/>
    <col min="13316" max="13316" width="14.125" style="126" customWidth="1"/>
    <col min="13317" max="13318" width="7.125" style="126" customWidth="1"/>
    <col min="13319" max="13319" width="8.375" style="126" customWidth="1"/>
    <col min="13320" max="13320" width="8.125" style="126" customWidth="1"/>
    <col min="13321" max="13567" width="9" style="126"/>
    <col min="13568" max="13568" width="14.5" style="126" customWidth="1"/>
    <col min="13569" max="13569" width="4.5" style="126" customWidth="1"/>
    <col min="13570" max="13571" width="13.625" style="126" customWidth="1"/>
    <col min="13572" max="13572" width="14.125" style="126" customWidth="1"/>
    <col min="13573" max="13574" width="7.125" style="126" customWidth="1"/>
    <col min="13575" max="13575" width="8.375" style="126" customWidth="1"/>
    <col min="13576" max="13576" width="8.125" style="126" customWidth="1"/>
    <col min="13577" max="13823" width="9" style="126"/>
    <col min="13824" max="13824" width="14.5" style="126" customWidth="1"/>
    <col min="13825" max="13825" width="4.5" style="126" customWidth="1"/>
    <col min="13826" max="13827" width="13.625" style="126" customWidth="1"/>
    <col min="13828" max="13828" width="14.125" style="126" customWidth="1"/>
    <col min="13829" max="13830" width="7.125" style="126" customWidth="1"/>
    <col min="13831" max="13831" width="8.375" style="126" customWidth="1"/>
    <col min="13832" max="13832" width="8.125" style="126" customWidth="1"/>
    <col min="13833" max="14079" width="9" style="126"/>
    <col min="14080" max="14080" width="14.5" style="126" customWidth="1"/>
    <col min="14081" max="14081" width="4.5" style="126" customWidth="1"/>
    <col min="14082" max="14083" width="13.625" style="126" customWidth="1"/>
    <col min="14084" max="14084" width="14.125" style="126" customWidth="1"/>
    <col min="14085" max="14086" width="7.125" style="126" customWidth="1"/>
    <col min="14087" max="14087" width="8.375" style="126" customWidth="1"/>
    <col min="14088" max="14088" width="8.125" style="126" customWidth="1"/>
    <col min="14089" max="14335" width="9" style="126"/>
    <col min="14336" max="14336" width="14.5" style="126" customWidth="1"/>
    <col min="14337" max="14337" width="4.5" style="126" customWidth="1"/>
    <col min="14338" max="14339" width="13.625" style="126" customWidth="1"/>
    <col min="14340" max="14340" width="14.125" style="126" customWidth="1"/>
    <col min="14341" max="14342" width="7.125" style="126" customWidth="1"/>
    <col min="14343" max="14343" width="8.375" style="126" customWidth="1"/>
    <col min="14344" max="14344" width="8.125" style="126" customWidth="1"/>
    <col min="14345" max="14591" width="9" style="126"/>
    <col min="14592" max="14592" width="14.5" style="126" customWidth="1"/>
    <col min="14593" max="14593" width="4.5" style="126" customWidth="1"/>
    <col min="14594" max="14595" width="13.625" style="126" customWidth="1"/>
    <col min="14596" max="14596" width="14.125" style="126" customWidth="1"/>
    <col min="14597" max="14598" width="7.125" style="126" customWidth="1"/>
    <col min="14599" max="14599" width="8.375" style="126" customWidth="1"/>
    <col min="14600" max="14600" width="8.125" style="126" customWidth="1"/>
    <col min="14601" max="14847" width="9" style="126"/>
    <col min="14848" max="14848" width="14.5" style="126" customWidth="1"/>
    <col min="14849" max="14849" width="4.5" style="126" customWidth="1"/>
    <col min="14850" max="14851" width="13.625" style="126" customWidth="1"/>
    <col min="14852" max="14852" width="14.125" style="126" customWidth="1"/>
    <col min="14853" max="14854" width="7.125" style="126" customWidth="1"/>
    <col min="14855" max="14855" width="8.375" style="126" customWidth="1"/>
    <col min="14856" max="14856" width="8.125" style="126" customWidth="1"/>
    <col min="14857" max="15103" width="9" style="126"/>
    <col min="15104" max="15104" width="14.5" style="126" customWidth="1"/>
    <col min="15105" max="15105" width="4.5" style="126" customWidth="1"/>
    <col min="15106" max="15107" width="13.625" style="126" customWidth="1"/>
    <col min="15108" max="15108" width="14.125" style="126" customWidth="1"/>
    <col min="15109" max="15110" width="7.125" style="126" customWidth="1"/>
    <col min="15111" max="15111" width="8.375" style="126" customWidth="1"/>
    <col min="15112" max="15112" width="8.125" style="126" customWidth="1"/>
    <col min="15113" max="15359" width="9" style="126"/>
    <col min="15360" max="15360" width="14.5" style="126" customWidth="1"/>
    <col min="15361" max="15361" width="4.5" style="126" customWidth="1"/>
    <col min="15362" max="15363" width="13.625" style="126" customWidth="1"/>
    <col min="15364" max="15364" width="14.125" style="126" customWidth="1"/>
    <col min="15365" max="15366" width="7.125" style="126" customWidth="1"/>
    <col min="15367" max="15367" width="8.375" style="126" customWidth="1"/>
    <col min="15368" max="15368" width="8.125" style="126" customWidth="1"/>
    <col min="15369" max="15615" width="9" style="126"/>
    <col min="15616" max="15616" width="14.5" style="126" customWidth="1"/>
    <col min="15617" max="15617" width="4.5" style="126" customWidth="1"/>
    <col min="15618" max="15619" width="13.625" style="126" customWidth="1"/>
    <col min="15620" max="15620" width="14.125" style="126" customWidth="1"/>
    <col min="15621" max="15622" width="7.125" style="126" customWidth="1"/>
    <col min="15623" max="15623" width="8.375" style="126" customWidth="1"/>
    <col min="15624" max="15624" width="8.125" style="126" customWidth="1"/>
    <col min="15625" max="15871" width="9" style="126"/>
    <col min="15872" max="15872" width="14.5" style="126" customWidth="1"/>
    <col min="15873" max="15873" width="4.5" style="126" customWidth="1"/>
    <col min="15874" max="15875" width="13.625" style="126" customWidth="1"/>
    <col min="15876" max="15876" width="14.125" style="126" customWidth="1"/>
    <col min="15877" max="15878" width="7.125" style="126" customWidth="1"/>
    <col min="15879" max="15879" width="8.375" style="126" customWidth="1"/>
    <col min="15880" max="15880" width="8.125" style="126" customWidth="1"/>
    <col min="15881" max="16127" width="9" style="126"/>
    <col min="16128" max="16128" width="14.5" style="126" customWidth="1"/>
    <col min="16129" max="16129" width="4.5" style="126" customWidth="1"/>
    <col min="16130" max="16131" width="13.625" style="126" customWidth="1"/>
    <col min="16132" max="16132" width="14.125" style="126" customWidth="1"/>
    <col min="16133" max="16134" width="7.125" style="126" customWidth="1"/>
    <col min="16135" max="16135" width="8.375" style="126" customWidth="1"/>
    <col min="16136" max="16136" width="8.125" style="126" customWidth="1"/>
    <col min="16137" max="16384" width="9" style="126"/>
  </cols>
  <sheetData>
    <row r="1" spans="1:12" customFormat="1" ht="33" customHeight="1">
      <c r="A1" s="149" t="s">
        <v>276</v>
      </c>
      <c r="B1" s="149"/>
      <c r="C1" s="149"/>
      <c r="D1" s="149"/>
      <c r="E1" s="149"/>
      <c r="F1" s="149"/>
      <c r="G1" s="149"/>
      <c r="H1" s="149"/>
      <c r="I1" s="149"/>
      <c r="J1" s="149"/>
      <c r="K1" s="149"/>
      <c r="L1" s="149"/>
    </row>
    <row r="2" spans="1:12">
      <c r="A2" s="126" t="s">
        <v>167</v>
      </c>
    </row>
    <row r="3" spans="1:12">
      <c r="E3" s="346" t="str">
        <f>IF(経費支出管理表!H4="","",経費支出管理表!H4)</f>
        <v/>
      </c>
      <c r="F3" s="346"/>
      <c r="G3" s="346"/>
      <c r="H3" s="346"/>
    </row>
    <row r="4" spans="1:12">
      <c r="A4" s="346" t="s">
        <v>168</v>
      </c>
      <c r="B4" s="346"/>
      <c r="C4" s="346"/>
      <c r="D4" s="346"/>
      <c r="E4" s="346"/>
      <c r="F4" s="346"/>
      <c r="G4" s="346"/>
      <c r="H4" s="346"/>
    </row>
    <row r="5" spans="1:12">
      <c r="A5" s="132"/>
      <c r="B5" s="132"/>
      <c r="C5" s="132"/>
      <c r="D5" s="132"/>
      <c r="E5" s="132"/>
      <c r="F5" s="132"/>
      <c r="G5" s="132"/>
      <c r="H5" s="132"/>
    </row>
    <row r="6" spans="1:12">
      <c r="A6" s="132"/>
      <c r="B6" s="132"/>
      <c r="C6" s="132"/>
      <c r="D6" s="132"/>
      <c r="E6" s="132"/>
      <c r="F6" s="132"/>
      <c r="G6" s="132"/>
      <c r="H6" s="132"/>
    </row>
    <row r="7" spans="1:12">
      <c r="A7" s="126" t="s">
        <v>169</v>
      </c>
      <c r="E7" s="133"/>
      <c r="F7" s="133"/>
      <c r="G7" s="133"/>
      <c r="H7" s="133"/>
      <c r="I7" s="133"/>
    </row>
    <row r="8" spans="1:12">
      <c r="E8" s="133"/>
      <c r="F8" s="133"/>
      <c r="G8" s="133"/>
      <c r="H8" s="133"/>
      <c r="I8" s="133"/>
    </row>
    <row r="9" spans="1:12" customFormat="1" ht="16.5" customHeight="1">
      <c r="C9" s="126"/>
      <c r="D9" s="134" t="s">
        <v>170</v>
      </c>
      <c r="E9" s="345"/>
      <c r="F9" s="345"/>
      <c r="G9" s="345"/>
      <c r="H9" s="345"/>
    </row>
    <row r="10" spans="1:12" customFormat="1" ht="16.5" customHeight="1">
      <c r="C10" s="126"/>
      <c r="D10" s="134"/>
      <c r="E10" s="345"/>
      <c r="F10" s="345"/>
      <c r="G10" s="345"/>
      <c r="H10" s="345"/>
    </row>
    <row r="11" spans="1:12" customFormat="1" ht="16.5" customHeight="1">
      <c r="C11" s="126"/>
      <c r="D11" s="134" t="s">
        <v>171</v>
      </c>
      <c r="E11" s="345" t="str">
        <f>IF(経費支出管理表!H3="","",経費支出管理表!H3)</f>
        <v/>
      </c>
      <c r="F11" s="345"/>
      <c r="G11" s="345"/>
      <c r="H11" s="345"/>
    </row>
    <row r="12" spans="1:12" customFormat="1" ht="16.5" customHeight="1">
      <c r="C12" s="126"/>
      <c r="D12" s="135" t="s">
        <v>172</v>
      </c>
      <c r="E12" s="345"/>
      <c r="F12" s="345"/>
      <c r="G12" s="345"/>
      <c r="H12" s="136" t="s">
        <v>173</v>
      </c>
    </row>
    <row r="15" spans="1:12">
      <c r="A15" s="339" t="s">
        <v>331</v>
      </c>
      <c r="B15" s="339"/>
      <c r="C15" s="339"/>
      <c r="D15" s="339"/>
      <c r="E15" s="339"/>
      <c r="F15" s="339"/>
      <c r="G15" s="339"/>
      <c r="H15" s="339"/>
    </row>
    <row r="16" spans="1:12" ht="11.25" customHeight="1"/>
    <row r="17" spans="1:9" ht="11.25" customHeight="1"/>
    <row r="18" spans="1:9" ht="41.45" customHeight="1">
      <c r="A18" s="340" t="s">
        <v>324</v>
      </c>
      <c r="B18" s="340"/>
      <c r="C18" s="340"/>
      <c r="D18" s="340"/>
      <c r="E18" s="340"/>
      <c r="F18" s="340"/>
      <c r="G18" s="340"/>
      <c r="H18" s="340"/>
    </row>
    <row r="19" spans="1:9" ht="10.9" customHeight="1">
      <c r="A19" s="133"/>
      <c r="B19" s="133"/>
      <c r="C19" s="133"/>
      <c r="D19" s="133"/>
      <c r="E19" s="133"/>
      <c r="F19" s="133"/>
      <c r="G19" s="133"/>
      <c r="H19" s="133"/>
    </row>
    <row r="20" spans="1:9" ht="10.9" customHeight="1"/>
    <row r="21" spans="1:9" ht="28.15" customHeight="1">
      <c r="A21" s="341" t="s">
        <v>325</v>
      </c>
      <c r="B21" s="342"/>
      <c r="C21" s="342"/>
      <c r="D21" s="343"/>
      <c r="E21" s="341"/>
      <c r="F21" s="342"/>
      <c r="G21" s="342"/>
      <c r="H21" s="343"/>
    </row>
    <row r="22" spans="1:9" ht="28.15" customHeight="1">
      <c r="A22" s="344" t="s">
        <v>174</v>
      </c>
      <c r="B22" s="344"/>
      <c r="C22" s="344"/>
      <c r="D22" s="344"/>
      <c r="E22" s="344"/>
      <c r="F22" s="344"/>
      <c r="G22" s="344"/>
      <c r="H22" s="344"/>
    </row>
    <row r="24" spans="1:9" ht="44.25" customHeight="1">
      <c r="A24" s="319" t="s">
        <v>280</v>
      </c>
      <c r="B24" s="320"/>
      <c r="C24" s="320"/>
      <c r="D24" s="320"/>
      <c r="E24" s="321" t="s">
        <v>283</v>
      </c>
      <c r="F24" s="322"/>
      <c r="G24" s="323"/>
      <c r="H24" s="324"/>
    </row>
    <row r="25" spans="1:9" ht="44.25" customHeight="1">
      <c r="A25" s="335" t="s">
        <v>281</v>
      </c>
      <c r="B25" s="336"/>
      <c r="C25" s="336"/>
      <c r="D25" s="336"/>
      <c r="E25" s="321" t="s">
        <v>284</v>
      </c>
      <c r="F25" s="322"/>
      <c r="G25" s="323"/>
      <c r="H25" s="324"/>
    </row>
    <row r="26" spans="1:9" ht="44.25" customHeight="1">
      <c r="A26" s="337" t="s">
        <v>282</v>
      </c>
      <c r="B26" s="338"/>
      <c r="C26" s="338"/>
      <c r="D26" s="338"/>
      <c r="E26" s="321" t="s">
        <v>285</v>
      </c>
      <c r="F26" s="322"/>
      <c r="G26" s="323"/>
      <c r="H26" s="324"/>
    </row>
    <row r="27" spans="1:9" ht="37.15" customHeight="1">
      <c r="A27" s="330" t="s">
        <v>326</v>
      </c>
      <c r="B27" s="330"/>
      <c r="C27" s="330"/>
      <c r="D27" s="330"/>
      <c r="E27" s="325" t="str">
        <f>IF(E21="賃金引上げ枠",IF(I27&gt;=50,"はい","いいえ"),IF(I27&gt;=30,"はい","いいえ"))</f>
        <v>いいえ</v>
      </c>
      <c r="F27" s="326"/>
      <c r="G27" s="326"/>
      <c r="H27" s="327"/>
      <c r="I27" s="173">
        <f>G26-G24</f>
        <v>0</v>
      </c>
    </row>
    <row r="28" spans="1:9" ht="33.75" customHeight="1">
      <c r="A28" s="330" t="s">
        <v>327</v>
      </c>
      <c r="B28" s="330"/>
      <c r="C28" s="330"/>
      <c r="D28" s="330"/>
      <c r="E28" s="325" t="str">
        <f>IF(E21="賃金引上げ枠",IF(I28&gt;=50,"はい","いいえ"),IF(I28&gt;=30,"はい","いいえ"))</f>
        <v>いいえ</v>
      </c>
      <c r="F28" s="326"/>
      <c r="G28" s="326"/>
      <c r="H28" s="327"/>
      <c r="I28" s="173">
        <f>G25-G24</f>
        <v>0</v>
      </c>
    </row>
    <row r="29" spans="1:9" ht="47.45" customHeight="1">
      <c r="A29" s="330" t="s">
        <v>328</v>
      </c>
      <c r="B29" s="331"/>
      <c r="C29" s="331"/>
      <c r="D29" s="331"/>
      <c r="E29" s="325" t="str">
        <f>IF(E28="はい",IF(E21="賃金引上げ枠",IF(I29&gt;=50,"はい","いいえ"),IF(I29&gt;=30,"はい","いいえ")),"-")</f>
        <v>-</v>
      </c>
      <c r="F29" s="326"/>
      <c r="G29" s="326"/>
      <c r="H29" s="327"/>
      <c r="I29" s="173">
        <f>G26-G25</f>
        <v>0</v>
      </c>
    </row>
    <row r="30" spans="1:9" ht="18.75">
      <c r="A30" s="126" t="s">
        <v>287</v>
      </c>
    </row>
    <row r="31" spans="1:9">
      <c r="A31" s="126" t="s">
        <v>288</v>
      </c>
    </row>
    <row r="32" spans="1:9" ht="18.75">
      <c r="A32" s="126" t="s">
        <v>329</v>
      </c>
    </row>
    <row r="33" spans="1:8">
      <c r="A33" s="126" t="s">
        <v>330</v>
      </c>
    </row>
    <row r="35" spans="1:8">
      <c r="A35" s="332" t="s">
        <v>286</v>
      </c>
      <c r="B35" s="332"/>
      <c r="C35" s="332"/>
      <c r="D35" s="332"/>
      <c r="E35" s="332"/>
      <c r="F35" s="332"/>
      <c r="G35" s="332"/>
      <c r="H35" s="332"/>
    </row>
    <row r="36" spans="1:8">
      <c r="A36" s="126" t="s">
        <v>175</v>
      </c>
    </row>
    <row r="39" spans="1:8">
      <c r="A39" s="126" t="s">
        <v>289</v>
      </c>
    </row>
    <row r="40" spans="1:8" ht="67.5" customHeight="1">
      <c r="A40" s="137" t="s">
        <v>176</v>
      </c>
      <c r="B40" s="137" t="s">
        <v>177</v>
      </c>
      <c r="C40" s="137" t="s">
        <v>178</v>
      </c>
      <c r="D40" s="137" t="s">
        <v>179</v>
      </c>
      <c r="E40" s="333" t="s">
        <v>290</v>
      </c>
      <c r="F40" s="334"/>
      <c r="G40" s="138" t="s">
        <v>180</v>
      </c>
      <c r="H40" s="139" t="s">
        <v>181</v>
      </c>
    </row>
    <row r="41" spans="1:8" ht="21.75" customHeight="1">
      <c r="A41" s="140" t="s">
        <v>182</v>
      </c>
      <c r="B41" s="137" t="s">
        <v>183</v>
      </c>
      <c r="C41" s="176">
        <v>36526</v>
      </c>
      <c r="D41" s="176">
        <v>43922</v>
      </c>
      <c r="E41" s="328">
        <v>1100</v>
      </c>
      <c r="F41" s="329"/>
      <c r="G41" s="176">
        <v>44835</v>
      </c>
      <c r="H41" s="141">
        <v>100</v>
      </c>
    </row>
    <row r="42" spans="1:8" ht="21.75" customHeight="1">
      <c r="A42" s="140"/>
      <c r="B42" s="137"/>
      <c r="C42" s="176"/>
      <c r="D42" s="176"/>
      <c r="E42" s="328"/>
      <c r="F42" s="329"/>
      <c r="G42" s="176"/>
      <c r="H42" s="141"/>
    </row>
    <row r="43" spans="1:8" ht="21.75" customHeight="1">
      <c r="A43" s="140"/>
      <c r="B43" s="137"/>
      <c r="C43" s="176"/>
      <c r="D43" s="176"/>
      <c r="E43" s="328"/>
      <c r="F43" s="329"/>
      <c r="G43" s="176"/>
      <c r="H43" s="141"/>
    </row>
    <row r="44" spans="1:8" ht="21.75" customHeight="1">
      <c r="A44" s="140"/>
      <c r="B44" s="137"/>
      <c r="C44" s="176"/>
      <c r="D44" s="176"/>
      <c r="E44" s="328"/>
      <c r="F44" s="329"/>
      <c r="G44" s="176"/>
      <c r="H44" s="141"/>
    </row>
    <row r="45" spans="1:8">
      <c r="C45" s="142"/>
      <c r="D45" s="142"/>
      <c r="G45" s="142"/>
    </row>
    <row r="46" spans="1:8" ht="14.45" customHeight="1">
      <c r="A46" s="126" t="s">
        <v>184</v>
      </c>
    </row>
    <row r="47" spans="1:8">
      <c r="A47" s="126" t="s">
        <v>185</v>
      </c>
    </row>
    <row r="48" spans="1:8">
      <c r="A48" s="126" t="s">
        <v>186</v>
      </c>
    </row>
    <row r="49" spans="1:1">
      <c r="A49" s="126" t="s">
        <v>187</v>
      </c>
    </row>
    <row r="50" spans="1:1">
      <c r="A50" s="126" t="s">
        <v>188</v>
      </c>
    </row>
    <row r="51" spans="1:1">
      <c r="A51" s="126" t="s">
        <v>189</v>
      </c>
    </row>
    <row r="52" spans="1:1" ht="14.45" customHeight="1">
      <c r="A52" s="126" t="s">
        <v>190</v>
      </c>
    </row>
    <row r="53" spans="1:1">
      <c r="A53" s="126" t="s">
        <v>191</v>
      </c>
    </row>
  </sheetData>
  <mergeCells count="33">
    <mergeCell ref="E12:G12"/>
    <mergeCell ref="E3:H3"/>
    <mergeCell ref="A4:H4"/>
    <mergeCell ref="E9:H9"/>
    <mergeCell ref="E10:H10"/>
    <mergeCell ref="E11:H11"/>
    <mergeCell ref="A15:H15"/>
    <mergeCell ref="A18:H18"/>
    <mergeCell ref="A21:D21"/>
    <mergeCell ref="E21:H21"/>
    <mergeCell ref="A22:D22"/>
    <mergeCell ref="E22:H22"/>
    <mergeCell ref="A26:D26"/>
    <mergeCell ref="E25:F25"/>
    <mergeCell ref="G25:H25"/>
    <mergeCell ref="E26:F26"/>
    <mergeCell ref="G26:H26"/>
    <mergeCell ref="A24:D24"/>
    <mergeCell ref="E24:F24"/>
    <mergeCell ref="G24:H24"/>
    <mergeCell ref="E27:H27"/>
    <mergeCell ref="E44:F44"/>
    <mergeCell ref="A29:D29"/>
    <mergeCell ref="A35:H35"/>
    <mergeCell ref="E40:F40"/>
    <mergeCell ref="E41:F41"/>
    <mergeCell ref="E42:F42"/>
    <mergeCell ref="E43:F43"/>
    <mergeCell ref="E29:H29"/>
    <mergeCell ref="A28:D28"/>
    <mergeCell ref="E28:H28"/>
    <mergeCell ref="A27:D27"/>
    <mergeCell ref="A25:D25"/>
  </mergeCells>
  <phoneticPr fontId="13"/>
  <conditionalFormatting sqref="E9:E12">
    <cfRule type="containsBlanks" dxfId="12" priority="18" stopIfTrue="1">
      <formula>LEN(TRIM(E9))=0</formula>
    </cfRule>
  </conditionalFormatting>
  <conditionalFormatting sqref="E10">
    <cfRule type="expression" priority="1" stopIfTrue="1">
      <formula>$E$12&lt;&gt;""</formula>
    </cfRule>
  </conditionalFormatting>
  <dataValidations count="1">
    <dataValidation type="list" allowBlank="1" showInputMessage="1" showErrorMessage="1" sqref="E21" xr:uid="{34C334B4-DA9F-4784-B21F-1DF624C9FE04}">
      <formula1>"賃金引上げ枠,賃上げ加点"</formula1>
    </dataValidation>
  </dataValidations>
  <pageMargins left="0.7" right="0.7" top="0.75" bottom="0.75" header="0.3" footer="0.3"/>
  <pageSetup paperSize="9" scale="92"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4"/>
  <sheetViews>
    <sheetView showGridLines="0" view="pageBreakPreview" zoomScaleNormal="100" zoomScaleSheetLayoutView="100" workbookViewId="0">
      <selection activeCell="J14" sqref="J14"/>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47"/>
      <c r="B1" s="347"/>
      <c r="C1" s="347"/>
      <c r="D1" s="347"/>
      <c r="E1" s="347"/>
      <c r="F1" s="347"/>
      <c r="G1" s="347"/>
      <c r="H1" s="347"/>
    </row>
    <row r="2" spans="1:8" ht="14.25">
      <c r="A2" s="314" t="s">
        <v>192</v>
      </c>
      <c r="B2" s="314"/>
      <c r="C2" s="314"/>
      <c r="D2" s="314"/>
      <c r="E2" s="314"/>
      <c r="F2" s="314"/>
      <c r="G2" s="314"/>
      <c r="H2" s="314"/>
    </row>
    <row r="3" spans="1:8" ht="14.25">
      <c r="A3" s="124"/>
    </row>
    <row r="4" spans="1:8" ht="14.25">
      <c r="A4" s="348" t="s">
        <v>193</v>
      </c>
      <c r="B4" s="348"/>
      <c r="C4" s="348"/>
      <c r="D4" s="348"/>
      <c r="E4" s="348"/>
      <c r="F4" s="348"/>
      <c r="G4" s="348"/>
      <c r="H4" s="348"/>
    </row>
    <row r="6" spans="1:8" s="36" customFormat="1" ht="17.25" customHeight="1">
      <c r="F6" s="125" t="s">
        <v>135</v>
      </c>
      <c r="G6" s="349" t="str">
        <f>IF(経費支出管理表!H3="","",経費支出管理表!H3)</f>
        <v/>
      </c>
      <c r="H6" s="349"/>
    </row>
    <row r="7" spans="1:8" s="36" customFormat="1" ht="17.25" customHeight="1">
      <c r="F7" s="125" t="s">
        <v>136</v>
      </c>
      <c r="G7" s="349" t="str">
        <f>IF(経費支出管理表!H4="","",経費支出管理表!H4)</f>
        <v/>
      </c>
      <c r="H7" s="349"/>
    </row>
    <row r="8" spans="1:8" ht="14.25">
      <c r="A8" s="124"/>
    </row>
    <row r="9" spans="1:8">
      <c r="A9" s="143"/>
    </row>
    <row r="10" spans="1:8">
      <c r="A10" s="143"/>
    </row>
    <row r="11" spans="1:8" ht="14.25">
      <c r="A11" s="124"/>
    </row>
    <row r="12" spans="1:8" ht="14.25">
      <c r="H12" s="144" t="s">
        <v>20</v>
      </c>
    </row>
    <row r="13" spans="1:8" ht="28.5">
      <c r="A13" s="145" t="s">
        <v>194</v>
      </c>
      <c r="B13" s="146" t="s">
        <v>195</v>
      </c>
      <c r="C13" s="146" t="s">
        <v>196</v>
      </c>
      <c r="D13" s="146" t="s">
        <v>197</v>
      </c>
      <c r="E13" s="146" t="s">
        <v>198</v>
      </c>
      <c r="F13" s="146" t="s">
        <v>199</v>
      </c>
      <c r="G13" s="146" t="s">
        <v>200</v>
      </c>
      <c r="H13" s="146" t="s">
        <v>201</v>
      </c>
    </row>
    <row r="14" spans="1:8" ht="108.6" customHeight="1">
      <c r="A14" s="147"/>
      <c r="B14" s="147"/>
      <c r="C14" s="147"/>
      <c r="D14" s="174"/>
      <c r="E14" s="175" t="str">
        <f>IF((C14*D14)&lt;&gt;0,(C14*D14),"")</f>
        <v/>
      </c>
      <c r="F14" s="148"/>
      <c r="G14" s="147"/>
      <c r="H14" s="147"/>
    </row>
    <row r="15" spans="1:8" ht="14.25">
      <c r="A15" s="124"/>
    </row>
    <row r="16" spans="1:8" ht="14.25">
      <c r="A16" s="314" t="s">
        <v>294</v>
      </c>
      <c r="B16" s="314"/>
      <c r="C16" s="314"/>
      <c r="D16" s="314"/>
      <c r="E16" s="314"/>
      <c r="F16" s="314"/>
      <c r="G16" s="314"/>
      <c r="H16" s="314"/>
    </row>
    <row r="17" spans="1:8" ht="14.25">
      <c r="A17" s="314" t="s">
        <v>295</v>
      </c>
      <c r="B17" s="314"/>
      <c r="C17" s="314"/>
      <c r="D17" s="314"/>
      <c r="E17" s="314"/>
      <c r="F17" s="314"/>
      <c r="G17" s="314"/>
      <c r="H17" s="314"/>
    </row>
    <row r="18" spans="1:8" ht="14.25">
      <c r="A18" s="314" t="s">
        <v>202</v>
      </c>
      <c r="B18" s="314"/>
      <c r="C18" s="314"/>
      <c r="D18" s="314"/>
      <c r="E18" s="314"/>
      <c r="F18" s="314"/>
      <c r="G18" s="314"/>
      <c r="H18" s="314"/>
    </row>
    <row r="19" spans="1:8" ht="14.25">
      <c r="A19" s="314" t="s">
        <v>203</v>
      </c>
      <c r="B19" s="314"/>
      <c r="C19" s="314"/>
      <c r="D19" s="314"/>
      <c r="E19" s="314"/>
      <c r="F19" s="314"/>
      <c r="G19" s="314"/>
      <c r="H19" s="314"/>
    </row>
    <row r="20" spans="1:8" ht="14.25">
      <c r="A20" s="314" t="s">
        <v>204</v>
      </c>
      <c r="B20" s="314"/>
      <c r="C20" s="314"/>
      <c r="D20" s="314"/>
      <c r="E20" s="314"/>
      <c r="F20" s="314"/>
      <c r="G20" s="314"/>
      <c r="H20" s="314"/>
    </row>
    <row r="21" spans="1:8" ht="14.25">
      <c r="A21" s="314"/>
      <c r="B21" s="314"/>
      <c r="C21" s="314"/>
      <c r="D21" s="314"/>
      <c r="E21" s="314"/>
      <c r="F21" s="314"/>
      <c r="G21" s="314"/>
      <c r="H21" s="314"/>
    </row>
    <row r="22" spans="1:8" ht="14.25">
      <c r="A22" s="314"/>
      <c r="B22" s="314"/>
      <c r="C22" s="314"/>
      <c r="D22" s="314"/>
      <c r="E22" s="314"/>
      <c r="F22" s="314"/>
      <c r="G22" s="314"/>
      <c r="H22" s="314"/>
    </row>
    <row r="23" spans="1:8" ht="14.25">
      <c r="A23" s="314"/>
      <c r="B23" s="314"/>
      <c r="C23" s="314"/>
      <c r="D23" s="314"/>
      <c r="E23" s="314"/>
      <c r="F23" s="314"/>
      <c r="G23" s="314"/>
      <c r="H23" s="314"/>
    </row>
    <row r="24" spans="1:8" ht="14.25">
      <c r="A24" s="124"/>
    </row>
  </sheetData>
  <mergeCells count="13">
    <mergeCell ref="A16:H16"/>
    <mergeCell ref="A1:H1"/>
    <mergeCell ref="A2:H2"/>
    <mergeCell ref="A4:H4"/>
    <mergeCell ref="G6:H6"/>
    <mergeCell ref="G7:H7"/>
    <mergeCell ref="A23:H23"/>
    <mergeCell ref="A17:H17"/>
    <mergeCell ref="A18:H18"/>
    <mergeCell ref="A19:H19"/>
    <mergeCell ref="A20:H20"/>
    <mergeCell ref="A21:H21"/>
    <mergeCell ref="A22:H22"/>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3"/>
  <sheetViews>
    <sheetView showGridLines="0" view="pageBreakPreview" zoomScaleNormal="100" zoomScaleSheetLayoutView="100" workbookViewId="0">
      <selection activeCell="A42" sqref="A42"/>
    </sheetView>
  </sheetViews>
  <sheetFormatPr defaultRowHeight="13.5"/>
  <cols>
    <col min="1" max="1" width="3" customWidth="1"/>
    <col min="2" max="2" width="27.125" customWidth="1"/>
    <col min="3" max="3" width="18.875" customWidth="1"/>
    <col min="4" max="4" width="10.125" customWidth="1"/>
    <col min="5" max="5" width="7.125" customWidth="1"/>
    <col min="6" max="6" width="17" customWidth="1"/>
    <col min="7" max="7" width="6" customWidth="1"/>
    <col min="257" max="257" width="3" customWidth="1"/>
    <col min="258" max="258" width="27.125" customWidth="1"/>
    <col min="259" max="259" width="18.875" customWidth="1"/>
    <col min="260" max="260" width="10.125" customWidth="1"/>
    <col min="261" max="261" width="7.125" customWidth="1"/>
    <col min="262" max="262" width="17" customWidth="1"/>
    <col min="263" max="263" width="6" customWidth="1"/>
    <col min="513" max="513" width="3" customWidth="1"/>
    <col min="514" max="514" width="27.125" customWidth="1"/>
    <col min="515" max="515" width="18.875" customWidth="1"/>
    <col min="516" max="516" width="10.125" customWidth="1"/>
    <col min="517" max="517" width="7.125" customWidth="1"/>
    <col min="518" max="518" width="17" customWidth="1"/>
    <col min="519" max="519" width="6" customWidth="1"/>
    <col min="769" max="769" width="3" customWidth="1"/>
    <col min="770" max="770" width="27.125" customWidth="1"/>
    <col min="771" max="771" width="18.875" customWidth="1"/>
    <col min="772" max="772" width="10.125" customWidth="1"/>
    <col min="773" max="773" width="7.125" customWidth="1"/>
    <col min="774" max="774" width="17" customWidth="1"/>
    <col min="775" max="775" width="6" customWidth="1"/>
    <col min="1025" max="1025" width="3" customWidth="1"/>
    <col min="1026" max="1026" width="27.125" customWidth="1"/>
    <col min="1027" max="1027" width="18.875" customWidth="1"/>
    <col min="1028" max="1028" width="10.125" customWidth="1"/>
    <col min="1029" max="1029" width="7.125" customWidth="1"/>
    <col min="1030" max="1030" width="17" customWidth="1"/>
    <col min="1031" max="1031" width="6" customWidth="1"/>
    <col min="1281" max="1281" width="3" customWidth="1"/>
    <col min="1282" max="1282" width="27.125" customWidth="1"/>
    <col min="1283" max="1283" width="18.875" customWidth="1"/>
    <col min="1284" max="1284" width="10.125" customWidth="1"/>
    <col min="1285" max="1285" width="7.125" customWidth="1"/>
    <col min="1286" max="1286" width="17" customWidth="1"/>
    <col min="1287" max="1287" width="6" customWidth="1"/>
    <col min="1537" max="1537" width="3" customWidth="1"/>
    <col min="1538" max="1538" width="27.125" customWidth="1"/>
    <col min="1539" max="1539" width="18.875" customWidth="1"/>
    <col min="1540" max="1540" width="10.125" customWidth="1"/>
    <col min="1541" max="1541" width="7.125" customWidth="1"/>
    <col min="1542" max="1542" width="17" customWidth="1"/>
    <col min="1543" max="1543" width="6" customWidth="1"/>
    <col min="1793" max="1793" width="3" customWidth="1"/>
    <col min="1794" max="1794" width="27.125" customWidth="1"/>
    <col min="1795" max="1795" width="18.875" customWidth="1"/>
    <col min="1796" max="1796" width="10.125" customWidth="1"/>
    <col min="1797" max="1797" width="7.125" customWidth="1"/>
    <col min="1798" max="1798" width="17" customWidth="1"/>
    <col min="1799" max="1799" width="6" customWidth="1"/>
    <col min="2049" max="2049" width="3" customWidth="1"/>
    <col min="2050" max="2050" width="27.125" customWidth="1"/>
    <col min="2051" max="2051" width="18.875" customWidth="1"/>
    <col min="2052" max="2052" width="10.125" customWidth="1"/>
    <col min="2053" max="2053" width="7.125" customWidth="1"/>
    <col min="2054" max="2054" width="17" customWidth="1"/>
    <col min="2055" max="2055" width="6" customWidth="1"/>
    <col min="2305" max="2305" width="3" customWidth="1"/>
    <col min="2306" max="2306" width="27.125" customWidth="1"/>
    <col min="2307" max="2307" width="18.875" customWidth="1"/>
    <col min="2308" max="2308" width="10.125" customWidth="1"/>
    <col min="2309" max="2309" width="7.125" customWidth="1"/>
    <col min="2310" max="2310" width="17" customWidth="1"/>
    <col min="2311" max="2311" width="6" customWidth="1"/>
    <col min="2561" max="2561" width="3" customWidth="1"/>
    <col min="2562" max="2562" width="27.125" customWidth="1"/>
    <col min="2563" max="2563" width="18.875" customWidth="1"/>
    <col min="2564" max="2564" width="10.125" customWidth="1"/>
    <col min="2565" max="2565" width="7.125" customWidth="1"/>
    <col min="2566" max="2566" width="17" customWidth="1"/>
    <col min="2567" max="2567" width="6" customWidth="1"/>
    <col min="2817" max="2817" width="3" customWidth="1"/>
    <col min="2818" max="2818" width="27.125" customWidth="1"/>
    <col min="2819" max="2819" width="18.875" customWidth="1"/>
    <col min="2820" max="2820" width="10.125" customWidth="1"/>
    <col min="2821" max="2821" width="7.125" customWidth="1"/>
    <col min="2822" max="2822" width="17" customWidth="1"/>
    <col min="2823" max="2823" width="6" customWidth="1"/>
    <col min="3073" max="3073" width="3" customWidth="1"/>
    <col min="3074" max="3074" width="27.125" customWidth="1"/>
    <col min="3075" max="3075" width="18.875" customWidth="1"/>
    <col min="3076" max="3076" width="10.125" customWidth="1"/>
    <col min="3077" max="3077" width="7.125" customWidth="1"/>
    <col min="3078" max="3078" width="17" customWidth="1"/>
    <col min="3079" max="3079" width="6" customWidth="1"/>
    <col min="3329" max="3329" width="3" customWidth="1"/>
    <col min="3330" max="3330" width="27.125" customWidth="1"/>
    <col min="3331" max="3331" width="18.875" customWidth="1"/>
    <col min="3332" max="3332" width="10.125" customWidth="1"/>
    <col min="3333" max="3333" width="7.125" customWidth="1"/>
    <col min="3334" max="3334" width="17" customWidth="1"/>
    <col min="3335" max="3335" width="6" customWidth="1"/>
    <col min="3585" max="3585" width="3" customWidth="1"/>
    <col min="3586" max="3586" width="27.125" customWidth="1"/>
    <col min="3587" max="3587" width="18.875" customWidth="1"/>
    <col min="3588" max="3588" width="10.125" customWidth="1"/>
    <col min="3589" max="3589" width="7.125" customWidth="1"/>
    <col min="3590" max="3590" width="17" customWidth="1"/>
    <col min="3591" max="3591" width="6" customWidth="1"/>
    <col min="3841" max="3841" width="3" customWidth="1"/>
    <col min="3842" max="3842" width="27.125" customWidth="1"/>
    <col min="3843" max="3843" width="18.875" customWidth="1"/>
    <col min="3844" max="3844" width="10.125" customWidth="1"/>
    <col min="3845" max="3845" width="7.125" customWidth="1"/>
    <col min="3846" max="3846" width="17" customWidth="1"/>
    <col min="3847" max="3847" width="6" customWidth="1"/>
    <col min="4097" max="4097" width="3" customWidth="1"/>
    <col min="4098" max="4098" width="27.125" customWidth="1"/>
    <col min="4099" max="4099" width="18.875" customWidth="1"/>
    <col min="4100" max="4100" width="10.125" customWidth="1"/>
    <col min="4101" max="4101" width="7.125" customWidth="1"/>
    <col min="4102" max="4102" width="17" customWidth="1"/>
    <col min="4103" max="4103" width="6" customWidth="1"/>
    <col min="4353" max="4353" width="3" customWidth="1"/>
    <col min="4354" max="4354" width="27.125" customWidth="1"/>
    <col min="4355" max="4355" width="18.875" customWidth="1"/>
    <col min="4356" max="4356" width="10.125" customWidth="1"/>
    <col min="4357" max="4357" width="7.125" customWidth="1"/>
    <col min="4358" max="4358" width="17" customWidth="1"/>
    <col min="4359" max="4359" width="6" customWidth="1"/>
    <col min="4609" max="4609" width="3" customWidth="1"/>
    <col min="4610" max="4610" width="27.125" customWidth="1"/>
    <col min="4611" max="4611" width="18.875" customWidth="1"/>
    <col min="4612" max="4612" width="10.125" customWidth="1"/>
    <col min="4613" max="4613" width="7.125" customWidth="1"/>
    <col min="4614" max="4614" width="17" customWidth="1"/>
    <col min="4615" max="4615" width="6" customWidth="1"/>
    <col min="4865" max="4865" width="3" customWidth="1"/>
    <col min="4866" max="4866" width="27.125" customWidth="1"/>
    <col min="4867" max="4867" width="18.875" customWidth="1"/>
    <col min="4868" max="4868" width="10.125" customWidth="1"/>
    <col min="4869" max="4869" width="7.125" customWidth="1"/>
    <col min="4870" max="4870" width="17" customWidth="1"/>
    <col min="4871" max="4871" width="6" customWidth="1"/>
    <col min="5121" max="5121" width="3" customWidth="1"/>
    <col min="5122" max="5122" width="27.125" customWidth="1"/>
    <col min="5123" max="5123" width="18.875" customWidth="1"/>
    <col min="5124" max="5124" width="10.125" customWidth="1"/>
    <col min="5125" max="5125" width="7.125" customWidth="1"/>
    <col min="5126" max="5126" width="17" customWidth="1"/>
    <col min="5127" max="5127" width="6" customWidth="1"/>
    <col min="5377" max="5377" width="3" customWidth="1"/>
    <col min="5378" max="5378" width="27.125" customWidth="1"/>
    <col min="5379" max="5379" width="18.875" customWidth="1"/>
    <col min="5380" max="5380" width="10.125" customWidth="1"/>
    <col min="5381" max="5381" width="7.125" customWidth="1"/>
    <col min="5382" max="5382" width="17" customWidth="1"/>
    <col min="5383" max="5383" width="6" customWidth="1"/>
    <col min="5633" max="5633" width="3" customWidth="1"/>
    <col min="5634" max="5634" width="27.125" customWidth="1"/>
    <col min="5635" max="5635" width="18.875" customWidth="1"/>
    <col min="5636" max="5636" width="10.125" customWidth="1"/>
    <col min="5637" max="5637" width="7.125" customWidth="1"/>
    <col min="5638" max="5638" width="17" customWidth="1"/>
    <col min="5639" max="5639" width="6" customWidth="1"/>
    <col min="5889" max="5889" width="3" customWidth="1"/>
    <col min="5890" max="5890" width="27.125" customWidth="1"/>
    <col min="5891" max="5891" width="18.875" customWidth="1"/>
    <col min="5892" max="5892" width="10.125" customWidth="1"/>
    <col min="5893" max="5893" width="7.125" customWidth="1"/>
    <col min="5894" max="5894" width="17" customWidth="1"/>
    <col min="5895" max="5895" width="6" customWidth="1"/>
    <col min="6145" max="6145" width="3" customWidth="1"/>
    <col min="6146" max="6146" width="27.125" customWidth="1"/>
    <col min="6147" max="6147" width="18.875" customWidth="1"/>
    <col min="6148" max="6148" width="10.125" customWidth="1"/>
    <col min="6149" max="6149" width="7.125" customWidth="1"/>
    <col min="6150" max="6150" width="17" customWidth="1"/>
    <col min="6151" max="6151" width="6" customWidth="1"/>
    <col min="6401" max="6401" width="3" customWidth="1"/>
    <col min="6402" max="6402" width="27.125" customWidth="1"/>
    <col min="6403" max="6403" width="18.875" customWidth="1"/>
    <col min="6404" max="6404" width="10.125" customWidth="1"/>
    <col min="6405" max="6405" width="7.125" customWidth="1"/>
    <col min="6406" max="6406" width="17" customWidth="1"/>
    <col min="6407" max="6407" width="6" customWidth="1"/>
    <col min="6657" max="6657" width="3" customWidth="1"/>
    <col min="6658" max="6658" width="27.125" customWidth="1"/>
    <col min="6659" max="6659" width="18.875" customWidth="1"/>
    <col min="6660" max="6660" width="10.125" customWidth="1"/>
    <col min="6661" max="6661" width="7.125" customWidth="1"/>
    <col min="6662" max="6662" width="17" customWidth="1"/>
    <col min="6663" max="6663" width="6" customWidth="1"/>
    <col min="6913" max="6913" width="3" customWidth="1"/>
    <col min="6914" max="6914" width="27.125" customWidth="1"/>
    <col min="6915" max="6915" width="18.875" customWidth="1"/>
    <col min="6916" max="6916" width="10.125" customWidth="1"/>
    <col min="6917" max="6917" width="7.125" customWidth="1"/>
    <col min="6918" max="6918" width="17" customWidth="1"/>
    <col min="6919" max="6919" width="6" customWidth="1"/>
    <col min="7169" max="7169" width="3" customWidth="1"/>
    <col min="7170" max="7170" width="27.125" customWidth="1"/>
    <col min="7171" max="7171" width="18.875" customWidth="1"/>
    <col min="7172" max="7172" width="10.125" customWidth="1"/>
    <col min="7173" max="7173" width="7.125" customWidth="1"/>
    <col min="7174" max="7174" width="17" customWidth="1"/>
    <col min="7175" max="7175" width="6" customWidth="1"/>
    <col min="7425" max="7425" width="3" customWidth="1"/>
    <col min="7426" max="7426" width="27.125" customWidth="1"/>
    <col min="7427" max="7427" width="18.875" customWidth="1"/>
    <col min="7428" max="7428" width="10.125" customWidth="1"/>
    <col min="7429" max="7429" width="7.125" customWidth="1"/>
    <col min="7430" max="7430" width="17" customWidth="1"/>
    <col min="7431" max="7431" width="6" customWidth="1"/>
    <col min="7681" max="7681" width="3" customWidth="1"/>
    <col min="7682" max="7682" width="27.125" customWidth="1"/>
    <col min="7683" max="7683" width="18.875" customWidth="1"/>
    <col min="7684" max="7684" width="10.125" customWidth="1"/>
    <col min="7685" max="7685" width="7.125" customWidth="1"/>
    <col min="7686" max="7686" width="17" customWidth="1"/>
    <col min="7687" max="7687" width="6" customWidth="1"/>
    <col min="7937" max="7937" width="3" customWidth="1"/>
    <col min="7938" max="7938" width="27.125" customWidth="1"/>
    <col min="7939" max="7939" width="18.875" customWidth="1"/>
    <col min="7940" max="7940" width="10.125" customWidth="1"/>
    <col min="7941" max="7941" width="7.125" customWidth="1"/>
    <col min="7942" max="7942" width="17" customWidth="1"/>
    <col min="7943" max="7943" width="6" customWidth="1"/>
    <col min="8193" max="8193" width="3" customWidth="1"/>
    <col min="8194" max="8194" width="27.125" customWidth="1"/>
    <col min="8195" max="8195" width="18.875" customWidth="1"/>
    <col min="8196" max="8196" width="10.125" customWidth="1"/>
    <col min="8197" max="8197" width="7.125" customWidth="1"/>
    <col min="8198" max="8198" width="17" customWidth="1"/>
    <col min="8199" max="8199" width="6" customWidth="1"/>
    <col min="8449" max="8449" width="3" customWidth="1"/>
    <col min="8450" max="8450" width="27.125" customWidth="1"/>
    <col min="8451" max="8451" width="18.875" customWidth="1"/>
    <col min="8452" max="8452" width="10.125" customWidth="1"/>
    <col min="8453" max="8453" width="7.125" customWidth="1"/>
    <col min="8454" max="8454" width="17" customWidth="1"/>
    <col min="8455" max="8455" width="6" customWidth="1"/>
    <col min="8705" max="8705" width="3" customWidth="1"/>
    <col min="8706" max="8706" width="27.125" customWidth="1"/>
    <col min="8707" max="8707" width="18.875" customWidth="1"/>
    <col min="8708" max="8708" width="10.125" customWidth="1"/>
    <col min="8709" max="8709" width="7.125" customWidth="1"/>
    <col min="8710" max="8710" width="17" customWidth="1"/>
    <col min="8711" max="8711" width="6" customWidth="1"/>
    <col min="8961" max="8961" width="3" customWidth="1"/>
    <col min="8962" max="8962" width="27.125" customWidth="1"/>
    <col min="8963" max="8963" width="18.875" customWidth="1"/>
    <col min="8964" max="8964" width="10.125" customWidth="1"/>
    <col min="8965" max="8965" width="7.125" customWidth="1"/>
    <col min="8966" max="8966" width="17" customWidth="1"/>
    <col min="8967" max="8967" width="6" customWidth="1"/>
    <col min="9217" max="9217" width="3" customWidth="1"/>
    <col min="9218" max="9218" width="27.125" customWidth="1"/>
    <col min="9219" max="9219" width="18.875" customWidth="1"/>
    <col min="9220" max="9220" width="10.125" customWidth="1"/>
    <col min="9221" max="9221" width="7.125" customWidth="1"/>
    <col min="9222" max="9222" width="17" customWidth="1"/>
    <col min="9223" max="9223" width="6" customWidth="1"/>
    <col min="9473" max="9473" width="3" customWidth="1"/>
    <col min="9474" max="9474" width="27.125" customWidth="1"/>
    <col min="9475" max="9475" width="18.875" customWidth="1"/>
    <col min="9476" max="9476" width="10.125" customWidth="1"/>
    <col min="9477" max="9477" width="7.125" customWidth="1"/>
    <col min="9478" max="9478" width="17" customWidth="1"/>
    <col min="9479" max="9479" width="6" customWidth="1"/>
    <col min="9729" max="9729" width="3" customWidth="1"/>
    <col min="9730" max="9730" width="27.125" customWidth="1"/>
    <col min="9731" max="9731" width="18.875" customWidth="1"/>
    <col min="9732" max="9732" width="10.125" customWidth="1"/>
    <col min="9733" max="9733" width="7.125" customWidth="1"/>
    <col min="9734" max="9734" width="17" customWidth="1"/>
    <col min="9735" max="9735" width="6" customWidth="1"/>
    <col min="9985" max="9985" width="3" customWidth="1"/>
    <col min="9986" max="9986" width="27.125" customWidth="1"/>
    <col min="9987" max="9987" width="18.875" customWidth="1"/>
    <col min="9988" max="9988" width="10.125" customWidth="1"/>
    <col min="9989" max="9989" width="7.125" customWidth="1"/>
    <col min="9990" max="9990" width="17" customWidth="1"/>
    <col min="9991" max="9991" width="6" customWidth="1"/>
    <col min="10241" max="10241" width="3" customWidth="1"/>
    <col min="10242" max="10242" width="27.125" customWidth="1"/>
    <col min="10243" max="10243" width="18.875" customWidth="1"/>
    <col min="10244" max="10244" width="10.125" customWidth="1"/>
    <col min="10245" max="10245" width="7.125" customWidth="1"/>
    <col min="10246" max="10246" width="17" customWidth="1"/>
    <col min="10247" max="10247" width="6" customWidth="1"/>
    <col min="10497" max="10497" width="3" customWidth="1"/>
    <col min="10498" max="10498" width="27.125" customWidth="1"/>
    <col min="10499" max="10499" width="18.875" customWidth="1"/>
    <col min="10500" max="10500" width="10.125" customWidth="1"/>
    <col min="10501" max="10501" width="7.125" customWidth="1"/>
    <col min="10502" max="10502" width="17" customWidth="1"/>
    <col min="10503" max="10503" width="6" customWidth="1"/>
    <col min="10753" max="10753" width="3" customWidth="1"/>
    <col min="10754" max="10754" width="27.125" customWidth="1"/>
    <col min="10755" max="10755" width="18.875" customWidth="1"/>
    <col min="10756" max="10756" width="10.125" customWidth="1"/>
    <col min="10757" max="10757" width="7.125" customWidth="1"/>
    <col min="10758" max="10758" width="17" customWidth="1"/>
    <col min="10759" max="10759" width="6" customWidth="1"/>
    <col min="11009" max="11009" width="3" customWidth="1"/>
    <col min="11010" max="11010" width="27.125" customWidth="1"/>
    <col min="11011" max="11011" width="18.875" customWidth="1"/>
    <col min="11012" max="11012" width="10.125" customWidth="1"/>
    <col min="11013" max="11013" width="7.125" customWidth="1"/>
    <col min="11014" max="11014" width="17" customWidth="1"/>
    <col min="11015" max="11015" width="6" customWidth="1"/>
    <col min="11265" max="11265" width="3" customWidth="1"/>
    <col min="11266" max="11266" width="27.125" customWidth="1"/>
    <col min="11267" max="11267" width="18.875" customWidth="1"/>
    <col min="11268" max="11268" width="10.125" customWidth="1"/>
    <col min="11269" max="11269" width="7.125" customWidth="1"/>
    <col min="11270" max="11270" width="17" customWidth="1"/>
    <col min="11271" max="11271" width="6" customWidth="1"/>
    <col min="11521" max="11521" width="3" customWidth="1"/>
    <col min="11522" max="11522" width="27.125" customWidth="1"/>
    <col min="11523" max="11523" width="18.875" customWidth="1"/>
    <col min="11524" max="11524" width="10.125" customWidth="1"/>
    <col min="11525" max="11525" width="7.125" customWidth="1"/>
    <col min="11526" max="11526" width="17" customWidth="1"/>
    <col min="11527" max="11527" width="6" customWidth="1"/>
    <col min="11777" max="11777" width="3" customWidth="1"/>
    <col min="11778" max="11778" width="27.125" customWidth="1"/>
    <col min="11779" max="11779" width="18.875" customWidth="1"/>
    <col min="11780" max="11780" width="10.125" customWidth="1"/>
    <col min="11781" max="11781" width="7.125" customWidth="1"/>
    <col min="11782" max="11782" width="17" customWidth="1"/>
    <col min="11783" max="11783" width="6" customWidth="1"/>
    <col min="12033" max="12033" width="3" customWidth="1"/>
    <col min="12034" max="12034" width="27.125" customWidth="1"/>
    <col min="12035" max="12035" width="18.875" customWidth="1"/>
    <col min="12036" max="12036" width="10.125" customWidth="1"/>
    <col min="12037" max="12037" width="7.125" customWidth="1"/>
    <col min="12038" max="12038" width="17" customWidth="1"/>
    <col min="12039" max="12039" width="6" customWidth="1"/>
    <col min="12289" max="12289" width="3" customWidth="1"/>
    <col min="12290" max="12290" width="27.125" customWidth="1"/>
    <col min="12291" max="12291" width="18.875" customWidth="1"/>
    <col min="12292" max="12292" width="10.125" customWidth="1"/>
    <col min="12293" max="12293" width="7.125" customWidth="1"/>
    <col min="12294" max="12294" width="17" customWidth="1"/>
    <col min="12295" max="12295" width="6" customWidth="1"/>
    <col min="12545" max="12545" width="3" customWidth="1"/>
    <col min="12546" max="12546" width="27.125" customWidth="1"/>
    <col min="12547" max="12547" width="18.875" customWidth="1"/>
    <col min="12548" max="12548" width="10.125" customWidth="1"/>
    <col min="12549" max="12549" width="7.125" customWidth="1"/>
    <col min="12550" max="12550" width="17" customWidth="1"/>
    <col min="12551" max="12551" width="6" customWidth="1"/>
    <col min="12801" max="12801" width="3" customWidth="1"/>
    <col min="12802" max="12802" width="27.125" customWidth="1"/>
    <col min="12803" max="12803" width="18.875" customWidth="1"/>
    <col min="12804" max="12804" width="10.125" customWidth="1"/>
    <col min="12805" max="12805" width="7.125" customWidth="1"/>
    <col min="12806" max="12806" width="17" customWidth="1"/>
    <col min="12807" max="12807" width="6" customWidth="1"/>
    <col min="13057" max="13057" width="3" customWidth="1"/>
    <col min="13058" max="13058" width="27.125" customWidth="1"/>
    <col min="13059" max="13059" width="18.875" customWidth="1"/>
    <col min="13060" max="13060" width="10.125" customWidth="1"/>
    <col min="13061" max="13061" width="7.125" customWidth="1"/>
    <col min="13062" max="13062" width="17" customWidth="1"/>
    <col min="13063" max="13063" width="6" customWidth="1"/>
    <col min="13313" max="13313" width="3" customWidth="1"/>
    <col min="13314" max="13314" width="27.125" customWidth="1"/>
    <col min="13315" max="13315" width="18.875" customWidth="1"/>
    <col min="13316" max="13316" width="10.125" customWidth="1"/>
    <col min="13317" max="13317" width="7.125" customWidth="1"/>
    <col min="13318" max="13318" width="17" customWidth="1"/>
    <col min="13319" max="13319" width="6" customWidth="1"/>
    <col min="13569" max="13569" width="3" customWidth="1"/>
    <col min="13570" max="13570" width="27.125" customWidth="1"/>
    <col min="13571" max="13571" width="18.875" customWidth="1"/>
    <col min="13572" max="13572" width="10.125" customWidth="1"/>
    <col min="13573" max="13573" width="7.125" customWidth="1"/>
    <col min="13574" max="13574" width="17" customWidth="1"/>
    <col min="13575" max="13575" width="6" customWidth="1"/>
    <col min="13825" max="13825" width="3" customWidth="1"/>
    <col min="13826" max="13826" width="27.125" customWidth="1"/>
    <col min="13827" max="13827" width="18.875" customWidth="1"/>
    <col min="13828" max="13828" width="10.125" customWidth="1"/>
    <col min="13829" max="13829" width="7.125" customWidth="1"/>
    <col min="13830" max="13830" width="17" customWidth="1"/>
    <col min="13831" max="13831" width="6" customWidth="1"/>
    <col min="14081" max="14081" width="3" customWidth="1"/>
    <col min="14082" max="14082" width="27.125" customWidth="1"/>
    <col min="14083" max="14083" width="18.875" customWidth="1"/>
    <col min="14084" max="14084" width="10.125" customWidth="1"/>
    <col min="14085" max="14085" width="7.125" customWidth="1"/>
    <col min="14086" max="14086" width="17" customWidth="1"/>
    <col min="14087" max="14087" width="6" customWidth="1"/>
    <col min="14337" max="14337" width="3" customWidth="1"/>
    <col min="14338" max="14338" width="27.125" customWidth="1"/>
    <col min="14339" max="14339" width="18.875" customWidth="1"/>
    <col min="14340" max="14340" width="10.125" customWidth="1"/>
    <col min="14341" max="14341" width="7.125" customWidth="1"/>
    <col min="14342" max="14342" width="17" customWidth="1"/>
    <col min="14343" max="14343" width="6" customWidth="1"/>
    <col min="14593" max="14593" width="3" customWidth="1"/>
    <col min="14594" max="14594" width="27.125" customWidth="1"/>
    <col min="14595" max="14595" width="18.875" customWidth="1"/>
    <col min="14596" max="14596" width="10.125" customWidth="1"/>
    <col min="14597" max="14597" width="7.125" customWidth="1"/>
    <col min="14598" max="14598" width="17" customWidth="1"/>
    <col min="14599" max="14599" width="6" customWidth="1"/>
    <col min="14849" max="14849" width="3" customWidth="1"/>
    <col min="14850" max="14850" width="27.125" customWidth="1"/>
    <col min="14851" max="14851" width="18.875" customWidth="1"/>
    <col min="14852" max="14852" width="10.125" customWidth="1"/>
    <col min="14853" max="14853" width="7.125" customWidth="1"/>
    <col min="14854" max="14854" width="17" customWidth="1"/>
    <col min="14855" max="14855" width="6" customWidth="1"/>
    <col min="15105" max="15105" width="3" customWidth="1"/>
    <col min="15106" max="15106" width="27.125" customWidth="1"/>
    <col min="15107" max="15107" width="18.875" customWidth="1"/>
    <col min="15108" max="15108" width="10.125" customWidth="1"/>
    <col min="15109" max="15109" width="7.125" customWidth="1"/>
    <col min="15110" max="15110" width="17" customWidth="1"/>
    <col min="15111" max="15111" width="6" customWidth="1"/>
    <col min="15361" max="15361" width="3" customWidth="1"/>
    <col min="15362" max="15362" width="27.125" customWidth="1"/>
    <col min="15363" max="15363" width="18.875" customWidth="1"/>
    <col min="15364" max="15364" width="10.125" customWidth="1"/>
    <col min="15365" max="15365" width="7.125" customWidth="1"/>
    <col min="15366" max="15366" width="17" customWidth="1"/>
    <col min="15367" max="15367" width="6" customWidth="1"/>
    <col min="15617" max="15617" width="3" customWidth="1"/>
    <col min="15618" max="15618" width="27.125" customWidth="1"/>
    <col min="15619" max="15619" width="18.875" customWidth="1"/>
    <col min="15620" max="15620" width="10.125" customWidth="1"/>
    <col min="15621" max="15621" width="7.125" customWidth="1"/>
    <col min="15622" max="15622" width="17" customWidth="1"/>
    <col min="15623" max="15623" width="6" customWidth="1"/>
    <col min="15873" max="15873" width="3" customWidth="1"/>
    <col min="15874" max="15874" width="27.125" customWidth="1"/>
    <col min="15875" max="15875" width="18.875" customWidth="1"/>
    <col min="15876" max="15876" width="10.125" customWidth="1"/>
    <col min="15877" max="15877" width="7.125" customWidth="1"/>
    <col min="15878" max="15878" width="17" customWidth="1"/>
    <col min="15879" max="15879" width="6" customWidth="1"/>
    <col min="16129" max="16129" width="3" customWidth="1"/>
    <col min="16130" max="16130" width="27.125" customWidth="1"/>
    <col min="16131" max="16131" width="18.875" customWidth="1"/>
    <col min="16132" max="16132" width="10.125" customWidth="1"/>
    <col min="16133" max="16133" width="7.125" customWidth="1"/>
    <col min="16134" max="16134" width="17" customWidth="1"/>
    <col min="16135" max="16135" width="6" customWidth="1"/>
  </cols>
  <sheetData>
    <row r="1" spans="1:11" ht="33" customHeight="1">
      <c r="A1" s="149" t="s">
        <v>205</v>
      </c>
      <c r="B1" s="149"/>
      <c r="C1" s="149"/>
      <c r="D1" s="149"/>
      <c r="E1" s="149"/>
      <c r="F1" s="149"/>
      <c r="G1" s="149"/>
      <c r="H1" s="149"/>
      <c r="I1" s="149"/>
      <c r="J1" s="149"/>
      <c r="K1" s="149"/>
    </row>
    <row r="2" spans="1:11" ht="18.75">
      <c r="A2" s="347"/>
      <c r="B2" s="347"/>
      <c r="C2" s="347"/>
      <c r="D2" s="347"/>
      <c r="E2" s="347"/>
      <c r="F2" s="347"/>
      <c r="G2" s="347"/>
      <c r="H2" s="150"/>
      <c r="I2" s="150"/>
      <c r="J2" s="150"/>
      <c r="K2" s="150"/>
    </row>
    <row r="3" spans="1:11" ht="14.25">
      <c r="A3" s="314" t="s">
        <v>206</v>
      </c>
      <c r="B3" s="314"/>
      <c r="C3" s="314"/>
      <c r="D3" s="314"/>
      <c r="E3" s="314"/>
      <c r="F3" s="314"/>
      <c r="G3" s="314"/>
    </row>
    <row r="4" spans="1:11" ht="14.25">
      <c r="A4" s="144"/>
      <c r="B4" s="144"/>
      <c r="C4" s="144"/>
      <c r="D4" s="144"/>
      <c r="E4" s="353" t="str">
        <f>IF(経費支出管理表!H4="","",経費支出管理表!H4)</f>
        <v/>
      </c>
      <c r="F4" s="353"/>
      <c r="G4" s="353"/>
    </row>
    <row r="5" spans="1:11" ht="16.5" customHeight="1">
      <c r="C5" s="144"/>
      <c r="D5" s="144"/>
      <c r="F5" s="354" t="s">
        <v>207</v>
      </c>
      <c r="G5" s="354"/>
    </row>
    <row r="6" spans="1:11" ht="14.25">
      <c r="A6" s="124"/>
      <c r="B6" s="124"/>
      <c r="C6" s="124"/>
      <c r="D6" s="124"/>
    </row>
    <row r="7" spans="1:11" ht="16.5" customHeight="1">
      <c r="A7" s="314" t="s">
        <v>208</v>
      </c>
      <c r="B7" s="314"/>
      <c r="C7" s="314"/>
      <c r="D7" s="314"/>
      <c r="E7" s="314"/>
      <c r="F7" s="314"/>
      <c r="G7" s="314"/>
    </row>
    <row r="8" spans="1:11" ht="14.25">
      <c r="A8" s="124"/>
      <c r="B8" s="124"/>
      <c r="C8" s="124"/>
      <c r="D8" s="124"/>
    </row>
    <row r="9" spans="1:11" ht="16.5" customHeight="1">
      <c r="C9" s="134" t="s">
        <v>170</v>
      </c>
      <c r="D9" s="345"/>
      <c r="E9" s="345"/>
      <c r="F9" s="345"/>
      <c r="G9" s="345"/>
    </row>
    <row r="10" spans="1:11" ht="16.5" customHeight="1">
      <c r="C10" s="134"/>
      <c r="D10" s="345"/>
      <c r="E10" s="345"/>
      <c r="F10" s="345"/>
      <c r="G10" s="345"/>
    </row>
    <row r="11" spans="1:11" ht="16.5" customHeight="1">
      <c r="C11" s="134" t="s">
        <v>171</v>
      </c>
      <c r="D11" s="345" t="str">
        <f>IF(経費支出管理表!H3="","",経費支出管理表!H3)</f>
        <v/>
      </c>
      <c r="E11" s="345"/>
      <c r="F11" s="345"/>
      <c r="G11" s="345"/>
    </row>
    <row r="12" spans="1:11" ht="16.5" customHeight="1">
      <c r="C12" s="135" t="s">
        <v>172</v>
      </c>
      <c r="D12" s="345"/>
      <c r="E12" s="345"/>
      <c r="F12" s="345"/>
      <c r="G12" s="136" t="s">
        <v>173</v>
      </c>
    </row>
    <row r="13" spans="1:11">
      <c r="C13" s="154"/>
      <c r="D13" s="154"/>
      <c r="E13" s="154"/>
      <c r="F13" s="154"/>
      <c r="G13" s="154"/>
    </row>
    <row r="14" spans="1:11" ht="21" customHeight="1">
      <c r="A14" s="124"/>
      <c r="B14" s="124"/>
      <c r="C14" s="124"/>
      <c r="D14" s="124"/>
    </row>
    <row r="15" spans="1:11" ht="16.5" customHeight="1">
      <c r="A15" s="315" t="s">
        <v>209</v>
      </c>
      <c r="B15" s="315"/>
      <c r="C15" s="315"/>
      <c r="D15" s="315"/>
      <c r="E15" s="315"/>
      <c r="F15" s="315"/>
      <c r="G15" s="315"/>
    </row>
    <row r="16" spans="1:11" ht="21" customHeight="1">
      <c r="A16" s="124"/>
      <c r="B16" s="124"/>
      <c r="C16" s="124"/>
      <c r="D16" s="124"/>
    </row>
    <row r="17" spans="1:7" ht="16.5" customHeight="1">
      <c r="A17" s="351" t="s">
        <v>296</v>
      </c>
      <c r="B17" s="351"/>
      <c r="C17" s="351"/>
      <c r="D17" s="351"/>
      <c r="E17" s="351"/>
      <c r="F17" s="351"/>
      <c r="G17" s="351"/>
    </row>
    <row r="18" spans="1:7" ht="16.5" customHeight="1">
      <c r="A18" s="351" t="s">
        <v>297</v>
      </c>
      <c r="B18" s="351"/>
      <c r="C18" s="351"/>
      <c r="D18" s="351"/>
      <c r="E18" s="351"/>
      <c r="F18" s="351"/>
      <c r="G18" s="351"/>
    </row>
    <row r="19" spans="1:7" ht="21" customHeight="1">
      <c r="A19" s="151"/>
      <c r="B19" s="151"/>
      <c r="C19" s="151"/>
      <c r="D19" s="151"/>
    </row>
    <row r="20" spans="1:7" ht="21" customHeight="1">
      <c r="A20" s="315" t="s">
        <v>137</v>
      </c>
      <c r="B20" s="315"/>
      <c r="C20" s="315"/>
      <c r="D20" s="315"/>
      <c r="E20" s="315"/>
      <c r="F20" s="315"/>
      <c r="G20" s="315"/>
    </row>
    <row r="21" spans="1:7" ht="21" customHeight="1">
      <c r="A21" s="124"/>
      <c r="B21" s="124"/>
      <c r="C21" s="124"/>
      <c r="D21" s="124"/>
    </row>
    <row r="22" spans="1:7" ht="16.5" customHeight="1">
      <c r="A22" s="314" t="s">
        <v>210</v>
      </c>
      <c r="B22" s="314"/>
      <c r="C22" s="314"/>
      <c r="D22" s="314"/>
      <c r="E22" s="314"/>
      <c r="F22" s="314"/>
      <c r="G22" s="314"/>
    </row>
    <row r="23" spans="1:7" ht="16.5" customHeight="1">
      <c r="A23" s="314" t="s">
        <v>211</v>
      </c>
      <c r="B23" s="314"/>
      <c r="C23" s="314"/>
      <c r="D23" s="314"/>
      <c r="E23" s="314"/>
      <c r="F23" s="314"/>
      <c r="G23" s="314"/>
    </row>
    <row r="24" spans="1:7" ht="16.5" customHeight="1">
      <c r="A24" s="314" t="s">
        <v>275</v>
      </c>
      <c r="B24" s="314"/>
      <c r="C24" s="314"/>
      <c r="D24" s="314"/>
      <c r="E24" s="314"/>
      <c r="F24" s="314"/>
      <c r="G24" s="314"/>
    </row>
    <row r="25" spans="1:7" ht="21" customHeight="1">
      <c r="A25" s="151"/>
      <c r="B25" s="151"/>
      <c r="C25" s="151"/>
      <c r="D25" s="151"/>
    </row>
    <row r="26" spans="1:7" ht="16.5" customHeight="1">
      <c r="A26" s="134" t="s">
        <v>212</v>
      </c>
      <c r="B26" s="134"/>
      <c r="C26" s="134"/>
      <c r="D26" s="134"/>
      <c r="E26" s="134"/>
      <c r="F26" s="134"/>
      <c r="G26" s="134"/>
    </row>
    <row r="27" spans="1:7" ht="15.75">
      <c r="A27" s="151"/>
      <c r="B27" s="151"/>
      <c r="C27" s="151"/>
      <c r="D27" s="151"/>
    </row>
    <row r="28" spans="1:7" ht="16.5" customHeight="1">
      <c r="A28" s="152" t="s">
        <v>213</v>
      </c>
      <c r="C28" s="352" t="s">
        <v>214</v>
      </c>
      <c r="D28" s="352"/>
    </row>
    <row r="29" spans="1:7" ht="18.75" customHeight="1">
      <c r="A29" s="151" t="s">
        <v>215</v>
      </c>
      <c r="B29" s="151"/>
      <c r="C29" s="151"/>
      <c r="D29" s="151"/>
    </row>
    <row r="30" spans="1:7" ht="16.5" customHeight="1">
      <c r="A30" s="314" t="s">
        <v>216</v>
      </c>
      <c r="B30" s="314"/>
      <c r="C30" s="314"/>
      <c r="D30" s="314"/>
      <c r="E30" s="314"/>
      <c r="F30" s="314"/>
      <c r="G30" s="314"/>
    </row>
    <row r="31" spans="1:7" ht="16.5" customHeight="1">
      <c r="A31" s="134" t="s">
        <v>279</v>
      </c>
      <c r="B31" s="134"/>
      <c r="C31" s="134"/>
      <c r="D31" s="134"/>
      <c r="E31" s="134"/>
      <c r="F31" s="25"/>
      <c r="G31" s="25"/>
    </row>
    <row r="32" spans="1:7" ht="16.5" customHeight="1">
      <c r="A32" s="350" t="s">
        <v>217</v>
      </c>
      <c r="B32" s="350"/>
      <c r="C32" s="350"/>
      <c r="D32" s="350"/>
      <c r="E32" s="350"/>
      <c r="F32" s="350"/>
      <c r="G32" s="350"/>
    </row>
    <row r="33" spans="1:7" ht="20.25" customHeight="1">
      <c r="A33" s="124"/>
      <c r="B33" s="124"/>
      <c r="C33" s="124"/>
      <c r="D33" s="124"/>
    </row>
    <row r="34" spans="1:7" ht="17.25" customHeight="1">
      <c r="B34" s="153" t="s">
        <v>218</v>
      </c>
      <c r="C34" s="345"/>
      <c r="D34" s="345"/>
      <c r="E34" s="345"/>
      <c r="F34" s="345"/>
      <c r="G34" s="345"/>
    </row>
    <row r="35" spans="1:7" ht="17.25" customHeight="1">
      <c r="B35" s="134" t="s">
        <v>219</v>
      </c>
      <c r="C35" s="345"/>
      <c r="D35" s="345"/>
      <c r="E35" s="345"/>
      <c r="F35" s="345"/>
      <c r="G35" s="345"/>
    </row>
    <row r="36" spans="1:7" ht="17.25" customHeight="1">
      <c r="B36" s="153" t="s">
        <v>220</v>
      </c>
      <c r="C36" s="345"/>
      <c r="D36" s="345"/>
      <c r="E36" s="345"/>
      <c r="F36" s="345"/>
      <c r="G36" s="345"/>
    </row>
    <row r="37" spans="1:7" ht="17.25" customHeight="1">
      <c r="B37" s="153" t="s">
        <v>221</v>
      </c>
      <c r="C37" s="345"/>
      <c r="D37" s="345"/>
      <c r="E37" s="345"/>
      <c r="F37" s="345"/>
      <c r="G37" s="345"/>
    </row>
    <row r="38" spans="1:7" ht="17.25" customHeight="1">
      <c r="B38" s="153" t="s">
        <v>222</v>
      </c>
      <c r="C38" s="345"/>
      <c r="D38" s="345"/>
      <c r="E38" s="345"/>
      <c r="F38" s="345"/>
      <c r="G38" s="345"/>
    </row>
    <row r="39" spans="1:7" ht="17.25" customHeight="1">
      <c r="B39" s="153" t="s">
        <v>223</v>
      </c>
      <c r="C39" s="345"/>
      <c r="D39" s="345"/>
      <c r="E39" s="345"/>
      <c r="F39" s="345"/>
      <c r="G39" s="345"/>
    </row>
    <row r="40" spans="1:7" ht="17.25" customHeight="1">
      <c r="B40" s="153" t="s">
        <v>224</v>
      </c>
      <c r="C40" s="345"/>
      <c r="D40" s="345"/>
      <c r="E40" s="345"/>
      <c r="F40" s="345"/>
      <c r="G40" s="345"/>
    </row>
    <row r="41" spans="1:7" ht="14.25">
      <c r="A41" s="124"/>
      <c r="B41" s="124"/>
      <c r="C41" s="345"/>
      <c r="D41" s="345"/>
      <c r="E41" s="345"/>
      <c r="F41" s="345"/>
      <c r="G41" s="345"/>
    </row>
    <row r="42" spans="1:7" ht="14.25">
      <c r="A42" s="152"/>
      <c r="B42" s="134"/>
      <c r="C42" s="134"/>
      <c r="D42" s="134"/>
      <c r="E42" s="134"/>
      <c r="F42" s="134"/>
      <c r="G42" s="134"/>
    </row>
    <row r="43" spans="1:7" ht="14.25">
      <c r="A43" s="124"/>
      <c r="B43" s="124"/>
      <c r="C43" s="124"/>
      <c r="D43" s="124"/>
    </row>
  </sheetData>
  <mergeCells count="27">
    <mergeCell ref="A17:G17"/>
    <mergeCell ref="A2:G2"/>
    <mergeCell ref="A3:G3"/>
    <mergeCell ref="E4:G4"/>
    <mergeCell ref="F5:G5"/>
    <mergeCell ref="A7:G7"/>
    <mergeCell ref="D9:G9"/>
    <mergeCell ref="D10:G10"/>
    <mergeCell ref="D11:G11"/>
    <mergeCell ref="D12:F12"/>
    <mergeCell ref="A15:G15"/>
    <mergeCell ref="A32:G32"/>
    <mergeCell ref="A18:G18"/>
    <mergeCell ref="A20:G20"/>
    <mergeCell ref="A22:G22"/>
    <mergeCell ref="A23:G23"/>
    <mergeCell ref="A24:G24"/>
    <mergeCell ref="C28:D28"/>
    <mergeCell ref="A30:G30"/>
    <mergeCell ref="C40:G40"/>
    <mergeCell ref="C41:G41"/>
    <mergeCell ref="C34:G34"/>
    <mergeCell ref="C35:G35"/>
    <mergeCell ref="C36:G36"/>
    <mergeCell ref="C37:G37"/>
    <mergeCell ref="C38:G38"/>
    <mergeCell ref="C39:G39"/>
  </mergeCells>
  <phoneticPr fontId="13"/>
  <conditionalFormatting sqref="C28:D28">
    <cfRule type="cellIs" dxfId="11" priority="3" stopIfTrue="1" operator="equal">
      <formula>"円"</formula>
    </cfRule>
  </conditionalFormatting>
  <conditionalFormatting sqref="C34:G40">
    <cfRule type="containsBlanks" dxfId="10" priority="2" stopIfTrue="1">
      <formula>LEN(TRIM(C34))=0</formula>
    </cfRule>
  </conditionalFormatting>
  <conditionalFormatting sqref="D9:G11 D12:F12">
    <cfRule type="containsBlanks" dxfId="9" priority="4" stopIfTrue="1">
      <formula>LEN(TRIM(D9))=0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収益納付用</vt:lpstr>
      <vt:lpstr>別紙３支出内訳書</vt:lpstr>
      <vt:lpstr>ExpenseCategoryList</vt:lpstr>
      <vt:lpstr>別紙4収益納付</vt:lpstr>
      <vt:lpstr>別紙5賃金引上げ枠報告書</vt:lpstr>
      <vt:lpstr>様式第11-2取得財産管理明細表</vt:lpstr>
      <vt:lpstr>様式第9精算払請求書</vt:lpstr>
      <vt:lpstr>様式第14状況報告書</vt:lpstr>
      <vt:lpstr>参考　交付決定通知書とは</vt:lpstr>
      <vt:lpstr>参考　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2024-06-17T05:25:41Z</dcterms:modified>
</cp:coreProperties>
</file>